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O_pre_IROP\- 1 PO 2021-2027\RADA PARTNERSTVA IUS\zasadnutia RP\jun 2024\Zasobnik priorit\"/>
    </mc:Choice>
  </mc:AlternateContent>
  <xr:revisionPtr revIDLastSave="0" documentId="13_ncr:1_{3C3BD358-081B-4247-ADD6-76E56ADC6B0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Zasobnik RP 28.9.23" sheetId="2" r:id="rId1"/>
    <sheet name="ZasobnikAKTUALIZACIA8.4.24" sheetId="6" r:id="rId2"/>
    <sheet name="ZasobnikAKTUALIZACIA 10.7.24" sheetId="9" r:id="rId3"/>
    <sheet name="zoznam UMR" sheetId="3" state="hidden" r:id="rId4"/>
    <sheet name="opatrenia" sheetId="4" r:id="rId5"/>
    <sheet name="územie" sheetId="5" state="hidden" r:id="rId6"/>
  </sheets>
  <definedNames>
    <definedName name="_xlnm._FilterDatabase" localSheetId="2" hidden="1">'ZasobnikAKTUALIZACIA 10.7.24'!$A$4:$K$82</definedName>
    <definedName name="_xlnm._FilterDatabase" localSheetId="1" hidden="1">'ZasobnikAKTUALIZACIA8.4.24'!$A$4:$I$277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6" i="9" l="1"/>
  <c r="G243" i="9"/>
  <c r="G217" i="9"/>
  <c r="G213" i="9"/>
  <c r="G212" i="9"/>
  <c r="G203" i="9"/>
  <c r="G190" i="9"/>
  <c r="G160" i="9"/>
  <c r="G156" i="9"/>
  <c r="G145" i="9"/>
  <c r="G138" i="9"/>
  <c r="E129" i="9"/>
  <c r="G131" i="9" s="1"/>
  <c r="E113" i="9"/>
  <c r="G106" i="9"/>
  <c r="G96" i="9"/>
  <c r="G91" i="9"/>
  <c r="G80" i="9"/>
  <c r="G71" i="9"/>
  <c r="G59" i="9"/>
  <c r="G54" i="9"/>
  <c r="G48" i="9"/>
  <c r="G45" i="9"/>
  <c r="E27" i="9"/>
  <c r="G40" i="9" s="1"/>
  <c r="G20" i="9"/>
  <c r="L144" i="6" l="1"/>
  <c r="K144" i="6"/>
  <c r="G274" i="6"/>
  <c r="G207" i="6" l="1"/>
  <c r="G198" i="6"/>
  <c r="G185" i="6"/>
  <c r="G154" i="6"/>
  <c r="G136" i="6"/>
  <c r="G97" i="6"/>
  <c r="G20" i="6"/>
  <c r="G41" i="6"/>
  <c r="G46" i="6"/>
  <c r="G55" i="6"/>
  <c r="G60" i="6"/>
  <c r="G92" i="6"/>
  <c r="G260" i="6"/>
  <c r="G150" i="6" l="1"/>
  <c r="G143" i="6" l="1"/>
  <c r="G49" i="6"/>
  <c r="E112" i="6" l="1"/>
  <c r="G129" i="6" s="1"/>
  <c r="G231" i="6"/>
  <c r="G212" i="6"/>
  <c r="G208" i="6"/>
  <c r="G105" i="6"/>
  <c r="G81" i="6"/>
  <c r="G72" i="6"/>
  <c r="F80" i="2"/>
  <c r="F75" i="2" l="1"/>
  <c r="F17" i="2"/>
  <c r="F70" i="2" l="1"/>
  <c r="F108" i="2" l="1"/>
  <c r="F87" i="2"/>
  <c r="F45" i="2" l="1"/>
  <c r="F57" i="2"/>
  <c r="F97" i="2" l="1"/>
  <c r="F64" i="2"/>
  <c r="F22" i="2"/>
  <c r="F42" i="2"/>
  <c r="F34" i="2"/>
  <c r="F9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Lazorová Angela</author>
  </authors>
  <commentList>
    <comment ref="E124" authorId="0" shapeId="0" xr:uid="{00000000-0006-0000-0100-000001000000}">
      <text>
        <r>
          <rPr>
            <b/>
            <sz val="9"/>
            <color indexed="81"/>
            <rFont val="Segoe UI"/>
            <family val="2"/>
            <charset val="238"/>
          </rPr>
          <t>Lazorová Angela:</t>
        </r>
        <r>
          <rPr>
            <sz val="9"/>
            <color indexed="81"/>
            <rFont val="Segoe UI"/>
            <family val="2"/>
            <charset val="238"/>
          </rPr>
          <t xml:space="preserve">
zvýšiť alokáciu o 500 000 €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Lazorová Angela</author>
    <author>Jana Potfajová, Mgr.</author>
  </authors>
  <commentList>
    <comment ref="E125" authorId="0" shapeId="0" xr:uid="{E48D0A55-AC49-4343-AFE3-D84DF5C7FD50}">
      <text>
        <r>
          <rPr>
            <b/>
            <sz val="9"/>
            <color indexed="81"/>
            <rFont val="Segoe UI"/>
            <family val="2"/>
            <charset val="238"/>
          </rPr>
          <t>Lazorová Angela:</t>
        </r>
        <r>
          <rPr>
            <sz val="9"/>
            <color indexed="81"/>
            <rFont val="Segoe UI"/>
            <family val="2"/>
            <charset val="238"/>
          </rPr>
          <t xml:space="preserve">
zvýšiť alokáciu o 500 000 €</t>
        </r>
      </text>
    </comment>
    <comment ref="E126" authorId="0" shapeId="0" xr:uid="{9B26BDB7-3929-4F6B-8754-BBE18763FD0A}">
      <text>
        <r>
          <rPr>
            <b/>
            <sz val="9"/>
            <color indexed="81"/>
            <rFont val="Segoe UI"/>
            <family val="2"/>
            <charset val="238"/>
          </rPr>
          <t>Lazorová Angela:</t>
        </r>
        <r>
          <rPr>
            <sz val="9"/>
            <color indexed="81"/>
            <rFont val="Segoe UI"/>
            <family val="2"/>
            <charset val="238"/>
          </rPr>
          <t xml:space="preserve">
zvýšiť alokáciu o 500 000 €</t>
        </r>
      </text>
    </comment>
    <comment ref="E174" authorId="1" shapeId="0" xr:uid="{1AE28119-0F52-4EBA-8559-4FC717A1F947}">
      <text>
        <r>
          <rPr>
            <b/>
            <sz val="9"/>
            <color indexed="81"/>
            <rFont val="Segoe UI"/>
            <family val="2"/>
            <charset val="238"/>
          </rPr>
          <t>Jana Potfajová, Mgr.:</t>
        </r>
        <r>
          <rPr>
            <sz val="9"/>
            <color indexed="81"/>
            <rFont val="Segoe UI"/>
            <family val="2"/>
            <charset val="238"/>
          </rPr>
          <t xml:space="preserve">
pôvodná alokácia 450 000€</t>
        </r>
      </text>
    </comment>
  </commentList>
</comments>
</file>

<file path=xl/sharedStrings.xml><?xml version="1.0" encoding="utf-8"?>
<sst xmlns="http://schemas.openxmlformats.org/spreadsheetml/2006/main" count="3388" uniqueCount="737">
  <si>
    <t xml:space="preserve">povoľovacie procesy sa nevyžadujú </t>
  </si>
  <si>
    <t xml:space="preserve">štádium zámeru projektu </t>
  </si>
  <si>
    <t xml:space="preserve">spracovaná architektonická alebo iná štúdia realizovateľnosti </t>
  </si>
  <si>
    <t xml:space="preserve">príprava projektovej dokumentácie </t>
  </si>
  <si>
    <t xml:space="preserve">zhotovená kompletná dokumentácia pre stavebné povolenie </t>
  </si>
  <si>
    <t xml:space="preserve">vydané právoplatné stavebné povolenie </t>
  </si>
  <si>
    <t xml:space="preserve">ukončené verejné obstarávanie na zhotoviteľa </t>
  </si>
  <si>
    <t>opatrenie</t>
  </si>
  <si>
    <t>názov projektu</t>
  </si>
  <si>
    <t>žiadateľ</t>
  </si>
  <si>
    <t>indikatívny rozpočet</t>
  </si>
  <si>
    <t>stav pripravenosti</t>
  </si>
  <si>
    <t>UMR Banská Bystrica</t>
  </si>
  <si>
    <t>UMR Bratislava</t>
  </si>
  <si>
    <t>UMR Košice</t>
  </si>
  <si>
    <t>UMR Nitra</t>
  </si>
  <si>
    <t>UMR Prešov</t>
  </si>
  <si>
    <t>UMR Trenčín</t>
  </si>
  <si>
    <t>UMR Trnava</t>
  </si>
  <si>
    <t>UMR Žilina</t>
  </si>
  <si>
    <t>UMR Humenné</t>
  </si>
  <si>
    <t>UMR Lučenec</t>
  </si>
  <si>
    <t>UMR Martin</t>
  </si>
  <si>
    <t>UMR Michalovce</t>
  </si>
  <si>
    <t>UMR Nové Zámky - Komárno</t>
  </si>
  <si>
    <t>UMR Poprad – Svit - Kežmarok</t>
  </si>
  <si>
    <t>UMR Prievidza – Nováky</t>
  </si>
  <si>
    <t>UMR Rimavská Sobota</t>
  </si>
  <si>
    <t>UMR Ružomberok – Liptovský Mikuláš</t>
  </si>
  <si>
    <t>UMR Zvolen</t>
  </si>
  <si>
    <t>Podpora medzisektorovej spolupráce v oblasti výskumu, vývoja a inovácií a zvyšovanie výskumných a inovačných kapacít v podnikoch</t>
  </si>
  <si>
    <t>Podpora budovania inteligentných miest a regiónov</t>
  </si>
  <si>
    <t>Zručnosti pre posilnenie konkurencieschopnosti a hospodárskeho rastu a budovanie kapacít pre SK RIS3</t>
  </si>
  <si>
    <t>Znižovanie energetickej náročnosti budov</t>
  </si>
  <si>
    <t xml:space="preserve">Podpora využívania OZE v systémoch zásobovania energiou </t>
  </si>
  <si>
    <t>Vodozádržné opatrenia na adaptáciu na zmenu klímy v sídlach a krajine a /alebo ochranu pred povodňami</t>
  </si>
  <si>
    <t xml:space="preserve">Podpora infraštruktúry v oblasti nakladania s komunálnymi odpadovými vodami v aglomeráciach do 2 000 EO so zameraním najmä na územia prioritné z environmentálneho hľadiska mimo dobiehajúcich regiónov </t>
  </si>
  <si>
    <t>Podpora infraštruktúry v oblasti nakladania s komunálnymi odpadovými vodami v aglomeráciách do 2 000 EO v dobiehajúcich regiónoch</t>
  </si>
  <si>
    <t>Výstavba verejných vodovodov v obciach nad 2000 obyvateľov a v obciach do 2 000 obyvateľov mimo dobiehajúcich regiónov za podmienky súbežnej výstavby alebo existencie infraštruktúry na nakladanie s komunálnymi odpadovými vodami</t>
  </si>
  <si>
    <t xml:space="preserve">Zabezpečenie prístupu k pitnej vode a nakladania s komunálnymi odpadovými vodami v obciach do 2 000 EO v dobiehajúcich regiónoch </t>
  </si>
  <si>
    <t>Obnova verejnej stokovej siete a čistiarní odpadových vôd v aglomeráciách nad 2 000 EO</t>
  </si>
  <si>
    <t>Obnova verejných vodovodov v obciach nad 2000 obyvateľov</t>
  </si>
  <si>
    <t>Podpora vybraných aktivít v oblasti predchádzania vzniku odpadov</t>
  </si>
  <si>
    <t>Podpora zberu a dobudovania, intenzifikácie a rozšírenia systémov triedeného zberu komunálnych odpadovy</t>
  </si>
  <si>
    <t>Podpora prípravy odpadov na opätovné použitie, recyklácie odpadov vrátane anaeróbneho a aeróbneho spracovania biologicky rozložiteľných odpadov</t>
  </si>
  <si>
    <t>Podpora biologickej a krajinnej diverzity a kvality ekosystémových služieb prostredníctvom udržovania a budovania zelenej a modrej infraštruktúry a prevencie a manažmentu inváznych nepôvodných druhov</t>
  </si>
  <si>
    <t>Podpora budovania prvkov zelenej a modrej infraštruktúry v obciach a mestách</t>
  </si>
  <si>
    <t>Rozvoj verejnej dopravy</t>
  </si>
  <si>
    <t>Podpora cyklodopravy</t>
  </si>
  <si>
    <t>Udržateľná mobilita BSK</t>
  </si>
  <si>
    <t>Odstránenie kľúčových úzkych miest na cestnej infraštruktúre a zlepšenie regionálnej mobility prostredníctvom modernizácie a výstavby ciest II. a III. Triedy</t>
  </si>
  <si>
    <t>Miestne komunikácie</t>
  </si>
  <si>
    <t>RSO4.1</t>
  </si>
  <si>
    <t>Zvyšovanie účinnosti a inkluzívnosti trhov práce a prístupu ku kvalitnému zamestnaniu rozvíjaním sociálnej infraštruktúry a podporou sociálneho hospodárstva</t>
  </si>
  <si>
    <t>RSO4.2</t>
  </si>
  <si>
    <t>Zlepšenia rovného prístupu k inkluzívnym a kvalitným službám v oblasti vzdelávania, odbornej prípravy a celoživotného vzdelávania rozvíjaním dostupnej infraštruktúry vrátane posilňovania odolnosti pre dištančné a online vzdelávanie a odbornú prípravu</t>
  </si>
  <si>
    <t>RSO4.3</t>
  </si>
  <si>
    <t>Podpora sociálno-ekonomického začlenenia marginalizovaných komunít, domácností s nízkym príjmom a znevýhodnených skupín vrátane osôb s osobitnými potrebami prostredníctvom integrovaných akcií vrátane bývania a sociálnych služieb</t>
  </si>
  <si>
    <t>RSO4.5</t>
  </si>
  <si>
    <t>Zabezpečenia rovného prístupu k zdravotnej starostlivosti a zvýšením odolnosti systémov zdravotnej starostlivosti vrátane primárnej starostlivosti, a podpory prechodu z inštitucionálnej starostlivosti na rodinnú a komunitnú starostlivosť (MPSVR SR)</t>
  </si>
  <si>
    <t>Zabezpečenia rovného prístupu k zdravotnej starostlivosti a zvýšením odolnosti systémov zdravotnej starostlivosti vrátane primárnej starostlivosti, a podpory prechodu z inštitucionálnej starostlivosti na rodinnú a komunitnú starostlivosť (MZ SR)</t>
  </si>
  <si>
    <t>Investície do rozvoja administratívnych a analyticko-strategických kapacít miestnych a regionálnych samospráv a mimovládnych neziskových organizácií pôsobiacich v komunite alebo partnerov pôsobiacich v komunite</t>
  </si>
  <si>
    <t>Investície zvyšujúce kvalitu verejných politík a odolnosť demokracie prostredníctvom projektov spolupráce v komunite občianskej spoločnosti a komunity partnerov a samosprávy, prípadne intervenčné projekty v komunite občianskej spoločnosti a komunity partnerov a samosprávy na zvýšenie kvality verejných politík a odolnosť demokracie</t>
  </si>
  <si>
    <t>Investície do bezpečného fyzického prostredia obcí, miest a regiónov</t>
  </si>
  <si>
    <t>Investície do regionálnej a miestnej infraštruktúry pre pohybové aktivity, cykloturistiku</t>
  </si>
  <si>
    <t>5.1.5A</t>
  </si>
  <si>
    <t>Investície do kultúrneho a prírodného dedičstva, miestnej a regionálnej kultúry, manažmentu, služieb a infraštruktúry podporujúcich komunitný rozvoj a udržateľný cestovný ruch - Infraštruktúra cestovného ruchu - mestské oblasti</t>
  </si>
  <si>
    <t>5.1.5B</t>
  </si>
  <si>
    <t>Investície do kultúrneho dedičstva, miestnej a regionálnej kultúry, manažmentu, služieb a infraštruktúry podporujúcich komunitný rozvoj a udržateľný cestovný ruch - Podpora ostatnej infraštruktúry spojenej s kultúrnymi a prírodnými aktívami regiónov</t>
  </si>
  <si>
    <t>Európske hlavné mesto kultúry 2026</t>
  </si>
  <si>
    <t>5.2.5A</t>
  </si>
  <si>
    <t>Investície do kultúrneho a prírodného dedičstva, miestnej a regionálnej kultúry, manažmentu, služieb a infraštruktúry podporujúcich komunitný rozvoj a udržateľný cestovný ruch - Infraštruktúra cestovného ruchu - vidiecke oblasti</t>
  </si>
  <si>
    <t>5.2.5B</t>
  </si>
  <si>
    <t>1.1.1</t>
  </si>
  <si>
    <t>1.2.2</t>
  </si>
  <si>
    <t>1.4.1</t>
  </si>
  <si>
    <t>2.1.2</t>
  </si>
  <si>
    <t>2.2.2</t>
  </si>
  <si>
    <t>2.4.1</t>
  </si>
  <si>
    <t>2.5.2</t>
  </si>
  <si>
    <t>2.5.3</t>
  </si>
  <si>
    <t>2.5.4</t>
  </si>
  <si>
    <t>2.5.5</t>
  </si>
  <si>
    <t>2.5.7</t>
  </si>
  <si>
    <t>2.5.8</t>
  </si>
  <si>
    <t>2.6.1</t>
  </si>
  <si>
    <t>2.6.2</t>
  </si>
  <si>
    <t>2.6.3</t>
  </si>
  <si>
    <t>2.7.3</t>
  </si>
  <si>
    <t>2.7.4</t>
  </si>
  <si>
    <t>2.8.1</t>
  </si>
  <si>
    <t>2.8.2</t>
  </si>
  <si>
    <t>2.8.3</t>
  </si>
  <si>
    <t>3.2.3</t>
  </si>
  <si>
    <t>3.2.4</t>
  </si>
  <si>
    <t>5.1.1</t>
  </si>
  <si>
    <t>5.1.2</t>
  </si>
  <si>
    <t>5.1.3</t>
  </si>
  <si>
    <t>5.1.4</t>
  </si>
  <si>
    <t>5.1.6</t>
  </si>
  <si>
    <t>5.2.1</t>
  </si>
  <si>
    <t>5.2.2</t>
  </si>
  <si>
    <t>5.2.3</t>
  </si>
  <si>
    <t>5.2.4</t>
  </si>
  <si>
    <t>BSK</t>
  </si>
  <si>
    <t>BBSK</t>
  </si>
  <si>
    <t>ŽSK</t>
  </si>
  <si>
    <t>NSK</t>
  </si>
  <si>
    <t>TTSK</t>
  </si>
  <si>
    <t>TSK</t>
  </si>
  <si>
    <t>PSK</t>
  </si>
  <si>
    <t>KSK</t>
  </si>
  <si>
    <t>TVK</t>
  </si>
  <si>
    <t>ZsVs</t>
  </si>
  <si>
    <t xml:space="preserve">Horná Streda - dobudovanie kanalizácie súbežne s vodovodom </t>
  </si>
  <si>
    <t>Horná Streda - dobudovanie vodovodu</t>
  </si>
  <si>
    <t>Klátova Nová Ves - splašková kanalizácia - vybudovanie kanalizácie pre bezpečné odvádzanie a likvidáciu splaškových odpadových vôd</t>
  </si>
  <si>
    <t>Partizánske</t>
  </si>
  <si>
    <t>Handlová</t>
  </si>
  <si>
    <t>Púchov</t>
  </si>
  <si>
    <t>Považská Bystrica</t>
  </si>
  <si>
    <t>Modernizácia dielní SPŠ DCA</t>
  </si>
  <si>
    <t>Bánovce nad Bebravou</t>
  </si>
  <si>
    <t>Moderné technológie v TSK</t>
  </si>
  <si>
    <t>Budovanie administratívnych kapacít v TSK (pre Program Slovensko vrátane FST)</t>
  </si>
  <si>
    <t>vybudovanie CIZS Vybudovanie nového zdravotného strediska, Chrenovec-Brusno</t>
  </si>
  <si>
    <t xml:space="preserve"> Chrenovec-Brusno</t>
  </si>
  <si>
    <t>Nové Mesto n/V</t>
  </si>
  <si>
    <t>Zriadenie jaslí pri nemocniciach TSK (MY, PD, PB)</t>
  </si>
  <si>
    <t>Cyklotrasa Beluša – Púchov – Lysá pod Makytou - št. hranica SR/ČR. I. etapa</t>
  </si>
  <si>
    <t>Nováky</t>
  </si>
  <si>
    <t>rekonštrukcia polikliniky na CIZS, Nováky / ÚMR PD – Nováky</t>
  </si>
  <si>
    <t>V opatrení 2.1.2 je viacero projektov v stupni PD a SP, avšak ešte nedošlo k dohode v území na ich prioritizácii</t>
  </si>
  <si>
    <t>výstavba integrovaného centra zdravotníckych služieb, Bánovce nad Bebravou</t>
  </si>
  <si>
    <t>rekonštrukcia existujúceho objektu pre zriadenie nocľahárne</t>
  </si>
  <si>
    <t>V opatrení 2.2.2 je viacero projektov v stupni PD a SP, avšak ešte nedošlo k dohode v území na ich prioritizácii</t>
  </si>
  <si>
    <t>Cesty II a III triedy</t>
  </si>
  <si>
    <t>jasle</t>
  </si>
  <si>
    <t>Budovanie kapacít</t>
  </si>
  <si>
    <t>CIZS</t>
  </si>
  <si>
    <t>Bezpečné fyzické prostredie</t>
  </si>
  <si>
    <t>Verejné politiky a demokracia</t>
  </si>
  <si>
    <t>Infraštruktúra pre pohybové aktivity, cykloturistika</t>
  </si>
  <si>
    <t>Kultúrne dedičstvo a CR</t>
  </si>
  <si>
    <t>SPR Myjava</t>
  </si>
  <si>
    <t>SPR Partizánske</t>
  </si>
  <si>
    <t>Verejná osobná doprava</t>
  </si>
  <si>
    <t>Cyklodoprava</t>
  </si>
  <si>
    <t>Infraštruktúra vzdelávania SOŠ, ZŠ, MŠ</t>
  </si>
  <si>
    <t xml:space="preserve">začlenenie marginalizovaných komunít </t>
  </si>
  <si>
    <t>zariadenia sociálnych služieb</t>
  </si>
  <si>
    <t>Výstavba vodovodov</t>
  </si>
  <si>
    <t>výstavba kanalizácií</t>
  </si>
  <si>
    <t xml:space="preserve">zelená a modrá infraštruktúra </t>
  </si>
  <si>
    <t>biologická diverzia a ekosystémové služby</t>
  </si>
  <si>
    <t>odpady - opätovné použitie a BRO</t>
  </si>
  <si>
    <t>odpady - podpora zberu a systémov triedeného zberu KO</t>
  </si>
  <si>
    <t>predchádzanie odpadov</t>
  </si>
  <si>
    <t>obnova vodovodov</t>
  </si>
  <si>
    <t>obnova kanalizácií</t>
  </si>
  <si>
    <t>vodozádržné opatrenia</t>
  </si>
  <si>
    <t>energetická efektivita</t>
  </si>
  <si>
    <t>kampusy stredných škôl</t>
  </si>
  <si>
    <t>Inteligentné mestá a regióny</t>
  </si>
  <si>
    <t>Výskum, vývoj, inovácie</t>
  </si>
  <si>
    <t>Revitalizácia verejného priestranstva sídliska Sedlište v Púchove</t>
  </si>
  <si>
    <t>Mesto Púchov</t>
  </si>
  <si>
    <t>Regenerácia vnútroblokov v Sadoch Cyrila a Metoda v Novej Dubnici</t>
  </si>
  <si>
    <t>Mesto Nová Dubnica</t>
  </si>
  <si>
    <t>v zásobníku IROP</t>
  </si>
  <si>
    <t>neschválené IROP</t>
  </si>
  <si>
    <t>Most cez Vážsky kanál v Ilave</t>
  </si>
  <si>
    <t>SC TSK</t>
  </si>
  <si>
    <t>Alokácia</t>
  </si>
  <si>
    <t>EduTech- Kampus Púchov</t>
  </si>
  <si>
    <t>Prioritné projektové zámery na území TSK v rámci mechanizmu IUI.</t>
  </si>
  <si>
    <t>Poznámka</t>
  </si>
  <si>
    <t>Budovanie inovačného ekosystému v TSK</t>
  </si>
  <si>
    <t>Priorita kraja - vodný zdroj pre zásobovanie celého regiónu Trenčín- Nové Mesto n/V</t>
  </si>
  <si>
    <t xml:space="preserve">Kritická situácia v obci so zásobovaním pitnou vodou, záujem investora - v obci je potenciál rozvoja priemyselného parku Porsche </t>
  </si>
  <si>
    <t xml:space="preserve">Podmienka budovania vodovodu je súčasne s budovaním kanalizácie, v obci je potenciál rozvoja priemyselného parku Porsche </t>
  </si>
  <si>
    <t>Neschválené v OP II</t>
  </si>
  <si>
    <t>Príliš veľký záujem a malá alokácia - bude musieť dôjsť k dohode medzi SPR, do ktorých sa alokujú FP</t>
  </si>
  <si>
    <t>Veľký záujem a nízka alokácia, navrhujeme podporiť už pripravené projekty, ktoré neboli realizované z IROP z dôvodu nedostatku FP</t>
  </si>
  <si>
    <t>V prvej etape by sa podporili kľúčové projekty autobusových staníc v spádových mestách, v ďalšej zastávky v mestách a obciach kraja</t>
  </si>
  <si>
    <t>Prioritu by mali mať PZ s väčším regionálnym dosahom a v nejakej etape prípravy</t>
  </si>
  <si>
    <t>Nad alokáciu, buď dôjde k dohode medzi vodárenskými spoločnosťami, alebo rozhodne Rada Partnerstva</t>
  </si>
  <si>
    <t>Prioritné sú pripravené projekty, ktoré spĺňajú podmienky programu</t>
  </si>
  <si>
    <t>Dostatočne vysoká alokácia, ktorá zatiaľ nie je naplnená PZ</t>
  </si>
  <si>
    <t>Je potrebné určiť prioritné CIZS na realizáciu, záujem prevyšuje alokáciu, navrhujeme podporiť CIZS, ktoré boli schválené IROP ale nerealizované, aj z tých však treba vybrať.</t>
  </si>
  <si>
    <t>možné nadkontrahovanie 150% - 12622234,62</t>
  </si>
  <si>
    <t>Cyklotrasa Stará Turá - Lubina</t>
  </si>
  <si>
    <t>Stará Turá</t>
  </si>
  <si>
    <t>ZsVS</t>
  </si>
  <si>
    <t>Považská vodárenská spoločnosť</t>
  </si>
  <si>
    <t>V prípade navýšenia alokácie môže byť podporený projekt nachádzajúci sa v UMR</t>
  </si>
  <si>
    <t>Nakoľko CIZS Chrenovec-Brusno aj CIZS Bánovce spolu prevyšujú alokáciu, navehujeme dohodu oboch CIZS na výške výdavkov tak, aby sa zmestili do alokácie.</t>
  </si>
  <si>
    <t>Centrum opätovného použitia</t>
  </si>
  <si>
    <t>Slovenská armatúrka Myjava Myjava modernizácia zberača D</t>
  </si>
  <si>
    <t>Bratislavská vodárenská spoločnoť</t>
  </si>
  <si>
    <t>Slovenská armatúrka Myjava - Myjava – modernizácia verejného vodovodu</t>
  </si>
  <si>
    <t>Vlára-Váh</t>
  </si>
  <si>
    <t xml:space="preserve">RVSVV Nemšová Rekonštrukcia vod.siete vetvy A, A-1, A-11/ ul. SNP, Šidlíkove, Šmidkeho  </t>
  </si>
  <si>
    <t>Obnova stokovej siete Nemšová</t>
  </si>
  <si>
    <t>Na základe dohody s vodárenskými spoločnosťami bude realizovaný minimálne 1 projekt na území každého SPR s výnimkou SPR TN a NMnV, PE nakoľko tam bude realizovaná výstavby vodovodov, kanalizácií s vysokými výdavkami</t>
  </si>
  <si>
    <t>Výdavky na PZ: Horná Streda a Klátova Nová Ves boli znížené z dôvodu, aby nebola prekročená celková alokácia na kraj</t>
  </si>
  <si>
    <t xml:space="preserve">Projekt bude pripravovaný v súlade s podmienkami Programu Slovensko. </t>
  </si>
  <si>
    <t>TIO Partizánske - rekonštrukcia autobusovej stanice a záchytného parkoviska</t>
  </si>
  <si>
    <t>Zlepšenie infraštruktúry VOD - Rekonštrukcia autobusovej stanice Continental + nákup autobusov pre MHD v Púchove</t>
  </si>
  <si>
    <t>Modernizácia a rozšírenie vozidlového parku mestskej hromadnej dopravy - nákup autobusov MHD, Považská Bystrica</t>
  </si>
  <si>
    <t>Zlepšenie dopravného riešenia centrálnej autobusovej zastávky v Handlovej</t>
  </si>
  <si>
    <t>Pripravovaný projekt - kampus Strednej odbornej školy Púchov a TNUAD (zlepšenie vybavenia, úprava verejných priestorov, telocvičňa, a i.)</t>
  </si>
  <si>
    <t>Revitalizácia vnútrobloku ul.Cyrila a Metoda</t>
  </si>
  <si>
    <t>Partizánske - obnova kanalizácie</t>
  </si>
  <si>
    <t xml:space="preserve">Dubnican.Váhom - obnova stokovej siete v miestnych komunikáciach </t>
  </si>
  <si>
    <t>Púchov - obnova stokovej siete</t>
  </si>
  <si>
    <t>Pov. Bystrica - rekonštrukcia prívodného potrubia vody z Kráľovky</t>
  </si>
  <si>
    <t xml:space="preserve">Dubnica n.Váhom - rekonštrukcia verejného vodovodu </t>
  </si>
  <si>
    <t xml:space="preserve">V rámci zásobníka PZ bol jedine tento projekt v najvyšom stupni prípravy </t>
  </si>
  <si>
    <t>Bude špecifikované neskôr,plánuje sa navýšenie alokácie sa meniť alokácia.</t>
  </si>
  <si>
    <t>Mal by sa realizovať jeden väčší projekt vzhľadom na alokáciu, potrebná  dohoda územia.</t>
  </si>
  <si>
    <t>SPR Prievidza</t>
  </si>
  <si>
    <t>Cykloztrasa Chalmová - Podhradie</t>
  </si>
  <si>
    <t>Vzhľadom k veľkému záujmu navrhujeme budovanie cykloturistických trás s regionálnejším dosahom, plánuje sa navýšenie alokácie.</t>
  </si>
  <si>
    <t>Podpora administratívne kapacít v každom okrese - SPR a pre Hornú Nitru (pomoc s identifikáciou a prípravou PZ, ZoNFP.</t>
  </si>
  <si>
    <t>Rekonštrukcia VK Lehota pod Vtáčnikom</t>
  </si>
  <si>
    <t>Stredoslovenská vodárenská spoločnoť</t>
  </si>
  <si>
    <t>Rekonštrukcia kanalizácie Handlová</t>
  </si>
  <si>
    <t>Obnova vodovodnej siete vrátane vodojemov v Handlovej</t>
  </si>
  <si>
    <t>Spolu:</t>
  </si>
  <si>
    <t>Spolu (bez CIZS Nováky):</t>
  </si>
  <si>
    <t>Mesto Bánovce nad Bebravou</t>
  </si>
  <si>
    <t xml:space="preserve">Projekt TSK neschválený v OP II. Zahŕňa: mapovanie energetickej efektivity budov TSK, monitoring mostov, telemedicína. </t>
  </si>
  <si>
    <t>Cyklotrasa Bánovce nad Bebravou - H. Naštice - Uhrovec - I.etapa</t>
  </si>
  <si>
    <t>Bude postupne doplnené neskôr.</t>
  </si>
  <si>
    <t>OZE- obnoviteľné zdroje energie</t>
  </si>
  <si>
    <t>Rekonštrukcia cesty II/499 Myjava  - Brezová pod Bradlom</t>
  </si>
  <si>
    <t>TSK má v pláne vytvoriť jasle pri nemocniciach pre zdravotníkov a ich deti, v prípade záumu z obcí a miest je možná dohoda.</t>
  </si>
  <si>
    <t xml:space="preserve">Vyhliadková veža v obci Poruba  </t>
  </si>
  <si>
    <t xml:space="preserve">Príliš veľký záujem a malá alokácia - alokácia bude rozdelená medzi všetky SPR. Následne budú projekty posudzované podľa kritérií, ktoré schváli Rada Partnerstva. </t>
  </si>
  <si>
    <t>Veľký záujem a malá alokácia - bude musieť dôjsť k dohode medzi SPR, do ktorých sa alokujú FP</t>
  </si>
  <si>
    <t xml:space="preserve">Alokácia sa rozdelí medzi TSK a mestá a obce kraja. Zostávajúca alokácia cca 1 000 000 Eur bude rozdelená medzi SPR podľa záujmu a územného rozdelenia alokácií. </t>
  </si>
  <si>
    <t>Projektové zámery budú doplnené neskôr podľa dohody územia.</t>
  </si>
  <si>
    <t>Na základe dohody s vodárenskými spoločnosťami bude realizovaný minimálne 1 projekt na území každého SPR s výnimkou SPR TN a NMnV nakoľko tam bude realizovaná výstavby vodovodov, kanalizácií s vysokými výdavkami a SPR BN  PB, nakoľko tam ide vyššia alokácia v rekonštrukcii vodovodov.</t>
  </si>
  <si>
    <t>Cyklotrasa v SPR Prievidza</t>
  </si>
  <si>
    <t xml:space="preserve">Rozvoj cestovného ruchu na Myjave (cyklotrasy, športoviská) </t>
  </si>
  <si>
    <t>Na základe informácií z RO musí byť oblasť sociálnych služieb ešte došpecifikovaná s MPSVaR, je odporúčané v tejto oblasti ešte neuvádzať projektové zámery, nakoľko sa dorieši, do ktorého opatrenia aké aktivity spadajú</t>
  </si>
  <si>
    <t xml:space="preserve">TIOP Nové Mesto nad Váhom </t>
  </si>
  <si>
    <t>Vodozádržné opatrenia v rámci kampusu EduTech.</t>
  </si>
  <si>
    <t xml:space="preserve">Rekonštrukcia cesty II/574 </t>
  </si>
  <si>
    <t>Projektový zámer plánovaný na predloženie do dopytovej výzvy z dôvodu nedostatku alokácie (v rámci nadkontrahovania)</t>
  </si>
  <si>
    <t>Odkanalizovanie obce Štvrtok - Výstavba splaškovej kanalizácie v obci s čistením OV na ČOV Nové Mesto nad Váhom.</t>
  </si>
  <si>
    <t>Výdavky upravené, aby celkové výdavky za oba projekty boli do výšky alokácie</t>
  </si>
  <si>
    <t xml:space="preserve">Na bicykli po Strednom Ponitrí </t>
  </si>
  <si>
    <t>Bánovce nad Bebravou - rekonštrukcia verejného vodovodu pre bezpečné zásobovanie obyvateľov pitnou vodou</t>
  </si>
  <si>
    <t>V oblasti sociálnych služieb kraja je okres Bánovce n/B na tom najhoršie, prioritne by mali byť sociálne služby umiestnené do tohto SPR.</t>
  </si>
  <si>
    <t>Do zásobníka boli pôvodne zaradené projektové zámery miest a obcí TSK, ktoré neboli realizované cez IROP (napr. z dôvodu neschválenia) a sú pripravené. Po pripomienkovaní navrhujeme ponechať v zásobníku iba zámer TSK. Ostatné zámery budú doplnené na základe dohody v územiach SPR potvrdených koordinačnými Radami jednotlivých SPR.</t>
  </si>
  <si>
    <t xml:space="preserve">Vzhľadom na to, že ešte nie sú k dispozícii podmienky poskytnutia príspevku pre oblasť odpadov a v rámci predložených projektových zámerov nie je možné jednoznačne určiť ich oprávnenosť, navrhujeme doplniť zásobník prioritných IUI v tejto oblasti neskôr. </t>
  </si>
  <si>
    <t>Príliš veľký záujem a malá alokácia.</t>
  </si>
  <si>
    <t>Do zásobníka boli pôvodne zaradené projektové zámery miest a obcí TSK, ktoré sú najviac pripravené. Po pripomienkovaní navrhujeme postupovať tak, že zámery budú doplnené na základe dohody v územiach SPR potvrdených koordinačnými Radami. jednotlivých SPR.</t>
  </si>
  <si>
    <t>Nízka alokácia na tak veľký záujem, pôvodne bol návrh realizovať lávky cez rieky pre peších a cyklistov s väčším regionálnym dopadom, avšak v rámci pripomienkovania nebola všeobecná zhoda na týchto projektových zámeroch, bude najskôr prerokované spoločne v komore miestnej samosprávy, následne môže byť v ďalšej etape doplnené.</t>
  </si>
  <si>
    <t>Oprávneným žiadateľom je TSK. Suma s nadkontrahovaním 150% je 19325384,52 Eur</t>
  </si>
  <si>
    <t>Poznámka:</t>
  </si>
  <si>
    <t xml:space="preserve">Výdavky na jednotlivé projektové zámery môžu byť aktualizované do predloženia projektových zámerov, avšak musí to byť upravené na základe dohody relevantných partnerov v rámci opatrenia a celkové výdavky v rámci opatrenia na projektové zámery nemôžu prekročiť alokáciu danú z MIRRI SR. </t>
  </si>
  <si>
    <t>TSK/subjekty kraja</t>
  </si>
  <si>
    <t>Výstavba lávky ponad Váh pre peších a cyklistov (Považská Teplá) – prepojenie významných centier cestovného ruchu – Manínska tiesňava, Považský hrad, atď.</t>
  </si>
  <si>
    <t xml:space="preserve">zhotovená kompletná dokumentácia pre územné rozhodnutie </t>
  </si>
  <si>
    <t xml:space="preserve">rekonštrukcia "Brunovce - lávka cez Váh" lávka je súčasťou turistických trás a cyklotrás, spájajúca regióny v okresoch Nové Mesto nad Váhom a Piešťany </t>
  </si>
  <si>
    <t>mikroregión Rudnaya</t>
  </si>
  <si>
    <t xml:space="preserve">Rekonštrukcia lávky cez Nitricu pri Chalmovej - napojenie miestnej cyklotrasy na Hornonitriansku cyklomagistrálu </t>
  </si>
  <si>
    <t>Bystričany</t>
  </si>
  <si>
    <t>Združenie obcí Púchovská dolina</t>
  </si>
  <si>
    <t>Tr. Bohuslavice</t>
  </si>
  <si>
    <t>Sedmerovec</t>
  </si>
  <si>
    <t>Alokácia na TSK</t>
  </si>
  <si>
    <t>SPR</t>
  </si>
  <si>
    <t>BN</t>
  </si>
  <si>
    <t>IL</t>
  </si>
  <si>
    <t>MY</t>
  </si>
  <si>
    <t>NM</t>
  </si>
  <si>
    <t>PE</t>
  </si>
  <si>
    <t>PB</t>
  </si>
  <si>
    <t>PU</t>
  </si>
  <si>
    <t>PD</t>
  </si>
  <si>
    <t>TN</t>
  </si>
  <si>
    <t>Obce Nimnica, Lednica, Dolné Kočkovce, Beluša</t>
  </si>
  <si>
    <t xml:space="preserve">Obec Lednické Rovne </t>
  </si>
  <si>
    <t>TIL</t>
  </si>
  <si>
    <t>Revitalizácia verejného priestranstva  v Púchove</t>
  </si>
  <si>
    <t>Cyklotrasa Púchov -Dohňany-Lysá pod Makytou- štátna hranica SR/ČR</t>
  </si>
  <si>
    <t>Združenie obcí Púchovská dolina  </t>
  </si>
  <si>
    <t>Vybudovanie infraštruktúry  a vybavenia základnej školy Beluša   </t>
  </si>
  <si>
    <t xml:space="preserve">Obec Beluša </t>
  </si>
  <si>
    <t>892 684,00</t>
  </si>
  <si>
    <t>Vybudovanie krízového centra pre ohrozené alebo znevýhodnené skupiny osôb.</t>
  </si>
  <si>
    <t>Komplexná rekonštrukcia historického  parku v Lednických Rovniach</t>
  </si>
  <si>
    <t>modernizácia verejnej správy - geoportál mesta, smart manažment energetickej efektívnosti budov, smart manažment verejného osvetlenia, smart manažment lokálnych environmentálnych ukazovateľov, smart manažment komunálneho odpadu</t>
  </si>
  <si>
    <t>Elektronizácia informačného systému mesta</t>
  </si>
  <si>
    <t>Nové Mesto nad Váhom</t>
  </si>
  <si>
    <t>Zníženie energetickej náročnosti verejných budov - II. etapa zateplenia budovy základnej školy, zateplenie budovy jedálne a telocvične</t>
  </si>
  <si>
    <t>Kočovce</t>
  </si>
  <si>
    <t>Nová Bošáca</t>
  </si>
  <si>
    <t>Cyklotrasa Stará Turá - Lubina (s pokračovaním do Bziniec p.J a NMnV)</t>
  </si>
  <si>
    <t xml:space="preserve">Rekonštrukcia lávky: "Brunovce - lávka cez Váh" lávka je súčasťou turistických trás a cyklotrás, spájajúca regióny v okresoch Nové Mesto nad Váhom a Piešťany </t>
  </si>
  <si>
    <t>Zlepšenie kvality vzdelávania v oblasti pohybového rozvoja: Rekonštrukcia šortového areálu ZŠ.</t>
  </si>
  <si>
    <t>Rozšírenie kapacity Materskej školy</t>
  </si>
  <si>
    <t>Podolie</t>
  </si>
  <si>
    <t>Bzince pod Javorinou</t>
  </si>
  <si>
    <t>Rekonštrukcia útulku pre bezdomovcov</t>
  </si>
  <si>
    <t>Rekonštrukcia NKP Beckov</t>
  </si>
  <si>
    <t>Beckov</t>
  </si>
  <si>
    <t>Rekonštrukcia Drugethovskej kúrie v Čachticiach</t>
  </si>
  <si>
    <t>Revitalizácia historického parku v Častkovciach</t>
  </si>
  <si>
    <t>Čachtice</t>
  </si>
  <si>
    <t>Častkovce</t>
  </si>
  <si>
    <t>Alokácia na 5.2.5A: 1424063,14 Eur, 5.2.5.B: 548097,17 Eur; SPOLU: 1972160,31 Eur</t>
  </si>
  <si>
    <t xml:space="preserve">Spolu PZ: 1982000 Eur </t>
  </si>
  <si>
    <t>Myjava</t>
  </si>
  <si>
    <t>Brezová pod Bradlom</t>
  </si>
  <si>
    <t>Zlepšenie energetickej efektivity ZŠ Brezová pod Bradlom</t>
  </si>
  <si>
    <t>Krajné</t>
  </si>
  <si>
    <t>Rozvoj verejnej osobnej dopravy vybudovaním záchytného parkoviska pri CVČ</t>
  </si>
  <si>
    <t>Zlepšenie kvality vzdelávania v ZUŠ Myjava</t>
  </si>
  <si>
    <t xml:space="preserve">Zlepšenie kvality vzdelávania v ZUŠ Brezová pod Bradlom </t>
  </si>
  <si>
    <t xml:space="preserve"> Zlepšenie vybavenosti a bezpečnosti komunitného centra, nocľahárne a útulku</t>
  </si>
  <si>
    <t>Vybudovanie CIZS v zdravornom stredisku v Brezovej pod Bradlom</t>
  </si>
  <si>
    <t xml:space="preserve">Brezová pod Bradlom </t>
  </si>
  <si>
    <t>v prípade navýšenia alokácie</t>
  </si>
  <si>
    <t>Dobudovanie zázemia NKP Bradlo - Cyklopoint Brezová pod Bradlom</t>
  </si>
  <si>
    <t>Obnova  Mohyly Milana Rastislava Štefánika na Bradle</t>
  </si>
  <si>
    <t>Sbrezová p/B / TSK</t>
  </si>
  <si>
    <t>Rekonštrukcia PKO Trnovce (Myjavské folklórne slávnosti)</t>
  </si>
  <si>
    <t>v prípade, že bude navýšená alokácia</t>
  </si>
  <si>
    <t>Smart manažment dát mesta Dubnica nad Váhom</t>
  </si>
  <si>
    <t>Dubnica nad Váhom</t>
  </si>
  <si>
    <t>Horná Poruba</t>
  </si>
  <si>
    <t>Zariadenie pre seniorov Ilava</t>
  </si>
  <si>
    <t>Ilava</t>
  </si>
  <si>
    <t xml:space="preserve">Kontajnerové bývanie pre bezdomovcov </t>
  </si>
  <si>
    <t>Nová Dubnica</t>
  </si>
  <si>
    <t>Vybudovanie otoču autobusov s rekonštrukciou zastávok v dopravnom uzle</t>
  </si>
  <si>
    <t>Nemšová</t>
  </si>
  <si>
    <t>Záchytné parkoviská v meste Myjava</t>
  </si>
  <si>
    <t>Vybudovanie záchytného parkoviska v obci Krajné</t>
  </si>
  <si>
    <t>Jednotný systém evidencie vývozu odpadu vrátane čipovania a príslušenstva</t>
  </si>
  <si>
    <t xml:space="preserve">Zníženie energetickej náročnosti domu kultúry Hatné </t>
  </si>
  <si>
    <t xml:space="preserve">Stupné </t>
  </si>
  <si>
    <t>Hatné</t>
  </si>
  <si>
    <t xml:space="preserve">zhotovená kompletná dokumentácia - realizačná </t>
  </si>
  <si>
    <t>Projekt Vybudovanie fotovoltických panelov v SPR Považská Bystrica</t>
  </si>
  <si>
    <t>Považská Bystrica RZMOS</t>
  </si>
  <si>
    <t>Vodozádržné opatrenia v meste Považská Bystrica</t>
  </si>
  <si>
    <t>Papradno</t>
  </si>
  <si>
    <t>Rekonštrukcia zastávok autobusovej dopravy v každej obci v rámci okresu Považská Bystrica</t>
  </si>
  <si>
    <t xml:space="preserve">Zriadenie záchytného parkoviska v obci Záskalie s monitorovaním stavu naplnenosti a informačnou tabuľou - lokalita Manínska tiesňava, </t>
  </si>
  <si>
    <t>Záskalie</t>
  </si>
  <si>
    <t>RZMO Považská Bystrica</t>
  </si>
  <si>
    <t>Zlepšenie kvality vzdelávania v ZŠ Dolná Mariková</t>
  </si>
  <si>
    <t>Zlepšenie kvality vzdelávania v ZŠ Domaniža</t>
  </si>
  <si>
    <t>Zlepšenie kvality vzdelávania v ZŠ Pružina</t>
  </si>
  <si>
    <t>Zlepšenie kvality vzdelávania v ZŠ Považská Bystrica</t>
  </si>
  <si>
    <t>Domaniža</t>
  </si>
  <si>
    <t>Pružina</t>
  </si>
  <si>
    <t>Dolná Mariková</t>
  </si>
  <si>
    <t>Rekonštrukcia ZSS v obci Horná Mariková</t>
  </si>
  <si>
    <t xml:space="preserve"> Horná Mariková</t>
  </si>
  <si>
    <t>Jednotný kamerový systém pre okres Považská Bystrica</t>
  </si>
  <si>
    <t>5.2.3.</t>
  </si>
  <si>
    <t>Modernizácia ZŠ Papradno</t>
  </si>
  <si>
    <t>Záchytné parkovisko pod Považským hradom</t>
  </si>
  <si>
    <t>Vytvorenie náučno-oddychovej zóny v lokalite vodnej plochy Slavojka</t>
  </si>
  <si>
    <t>rezerva</t>
  </si>
  <si>
    <t>Zabezpečenie a prevádzka elektronickej úradnej tabule Obce Nimnica, Lednica, Dolné Kočkovce, Beluša - nie je oprávnenou aktivitou</t>
  </si>
  <si>
    <t xml:space="preserve">Modernizácia verejnej správy </t>
  </si>
  <si>
    <t xml:space="preserve">Zavedenie elektronickej evidencie odpadov </t>
  </si>
  <si>
    <t>Zlepšenie energetickej efektivity MŠ Chynorany</t>
  </si>
  <si>
    <t>Chynorany</t>
  </si>
  <si>
    <t>Pažiť</t>
  </si>
  <si>
    <t>Potrebné preveriť oprávnenosť</t>
  </si>
  <si>
    <t>Rekonštrukcia autobusovej stanice v Trenčianskych Tepliciach</t>
  </si>
  <si>
    <t>Trenčianske Teplice</t>
  </si>
  <si>
    <t>Klátova Nová Ves</t>
  </si>
  <si>
    <t>Revitalizácia areálu ZŠ Bošany</t>
  </si>
  <si>
    <t>Bošany</t>
  </si>
  <si>
    <t>Rekonštrukcia ZŠ Klátova Nová Ves a školského areálu</t>
  </si>
  <si>
    <t>DSS Krásno - starostlivosť o seniorov,</t>
  </si>
  <si>
    <t>Krásno</t>
  </si>
  <si>
    <t>Modernizácia a rekonštrukcia zdravotného strediska a denný stacionár</t>
  </si>
  <si>
    <t>Moderné mestské múzeum a knižnica - rekonštrukcia priestorov a modernizácia vybavenia</t>
  </si>
  <si>
    <t>Ostratice</t>
  </si>
  <si>
    <t>Rekonštrukcia Národnej kultúrnej pamiatky Kaštieľ Janova Ves</t>
  </si>
  <si>
    <t>Rekonštrukcia Kaštieľa II - Obnova historickej budovy a následné využitie</t>
  </si>
  <si>
    <t>rezerva v prípade navýšenia/nevyčerpania alokácie</t>
  </si>
  <si>
    <t>rezerva v prípade navýšenia alokácie</t>
  </si>
  <si>
    <t>Podľa podmienok ak bude možné môže byť navýšená alokácia o 5.2.5.B: 272973,42 Eur</t>
  </si>
  <si>
    <t>vodozádržné opatrenia v obci Poruba - Zachytávanie vody v krajine a jej ďalšie využívanie na poľnohospodárske účely, Poruba</t>
  </si>
  <si>
    <t>Poruba</t>
  </si>
  <si>
    <t>Zberný dvor</t>
  </si>
  <si>
    <t>Tužina</t>
  </si>
  <si>
    <t>Rekonštrukcia miestnych komunikácií</t>
  </si>
  <si>
    <t>Kocurany</t>
  </si>
  <si>
    <t>Prístavba objektu materskej školy</t>
  </si>
  <si>
    <t>Lazany</t>
  </si>
  <si>
    <t xml:space="preserve">Alokácia SPR       </t>
  </si>
  <si>
    <t>Fotovoltika - Základná škola s materskou školou Horná Poruba</t>
  </si>
  <si>
    <t>Protipovodňové a vodozádržné opatrenia v Novej Dubnici</t>
  </si>
  <si>
    <t>Nová Dubnica- modernizácia zberného dvora</t>
  </si>
  <si>
    <t>Pruské integrovany projekt – dovybavenie Zberneho dvora</t>
  </si>
  <si>
    <t>Pruské</t>
  </si>
  <si>
    <t>Kompostáreň Dubnica nad Váhom</t>
  </si>
  <si>
    <t>SPR DCA - IL</t>
  </si>
  <si>
    <t>Horné Srnie: Rekonstrukcia troch autobusovych zastávok vrátane smart prvkov</t>
  </si>
  <si>
    <t>Horné Srnie</t>
  </si>
  <si>
    <t>Nadstavba ZŠ J. Kráľa + fotovoltaika</t>
  </si>
  <si>
    <t>Slávnica</t>
  </si>
  <si>
    <t>Rozšírenie ZŠ prístavbou nového bloku vrátane kuchyne a jedálne</t>
  </si>
  <si>
    <t>Košeca</t>
  </si>
  <si>
    <t>Rekonštrukcia šport. Ihriska pri ZŠ</t>
  </si>
  <si>
    <t xml:space="preserve"> Rekonštrukcia a rozšírenie MŠ v Slavnica vrátane vybaveniav exterieri MŠ </t>
  </si>
  <si>
    <t xml:space="preserve">Námestie sv. Jakuba Dubnica nad Váhom- chodníky, parkoviská </t>
  </si>
  <si>
    <t>Rekonštrukcia múzea - infocentrum</t>
  </si>
  <si>
    <t xml:space="preserve">Reimova hrobka </t>
  </si>
  <si>
    <t>Reimova vila</t>
  </si>
  <si>
    <t>Park J.B. Magina - chodníky 276000 + osvetlenie a kamery 339 590</t>
  </si>
  <si>
    <t>zníženie energetickej náročnosti budovy MŠ a KD (spoločná budova)</t>
  </si>
  <si>
    <t>Prusy</t>
  </si>
  <si>
    <t xml:space="preserve">Smart manažment dát okresu Bánovce nad Bebravou </t>
  </si>
  <si>
    <t>Podpora spracovania a prepájania dát (spoločné stavebné úrady) okresu BnB</t>
  </si>
  <si>
    <t>Modernizácia infraštruktúry verejnej dopravy v okrese Bánovce nad Bebravou - modernizácia autobusových zastávok so smart prvkami</t>
  </si>
  <si>
    <t>Spoločný projekt mesta a obcí okresu - moderizácia 21 zastávok. Mesto - žiadateľ, partneri - obce</t>
  </si>
  <si>
    <t>Zlepšenie infraštruktúry predprimárneho vzdelávania v mikroregióne Podhorie</t>
  </si>
  <si>
    <t>Krásna Ves + partneri</t>
  </si>
  <si>
    <t>Materiálno-technické vybavenie MŠ: Krásna Ves, Slatina, Podlužany, Timoradza, Dežerice</t>
  </si>
  <si>
    <t>Šišov</t>
  </si>
  <si>
    <t>Vybudovanie zariadenia opatrovateľskej starostlivosti, Bánovce nad Bebravou</t>
  </si>
  <si>
    <t xml:space="preserve">Obnova infraštruktúry v pamiatkovom území Uhrovec </t>
  </si>
  <si>
    <t>Uhrovec</t>
  </si>
  <si>
    <t xml:space="preserve">Obnova infraštruktúry v pamiatkovom území Uhrovec (Rodný dom Ľ.Štúra a A.Dubčeka,  kaštieľ s parkom) - vybudovanie infocentra, parkovisko na námestí, revitalizácia parku (NKP), </t>
  </si>
  <si>
    <t>Obnova prírodného amfiteátra Jankov Vŕšok</t>
  </si>
  <si>
    <t xml:space="preserve">Modernizácia pamiatkového objektu Uhrovského múzea </t>
  </si>
  <si>
    <t>ide o revitalizáciu CMZ v meste Považská Bystrica, na ktorú bola vypracovaná architektonická štúdia</t>
  </si>
  <si>
    <t>kompostáreň využiteľná pre celú dolinu</t>
  </si>
  <si>
    <t>v súčasnosti je vydané iba územné rozhodnutie, prebieha vypracovanie PD pre stavebné povolenie</t>
  </si>
  <si>
    <t>vrátane doplnkovej infraštruktúry ako napr. nabíjačka a stojany pre bicykle, TIK so sezónnou prevádzkou, informačný kiosk, náučný chodník k hradu a pod.</t>
  </si>
  <si>
    <t>ide o realizáciu drobných prvkov ako náučný chodník, exteriérové sedenia s ohniskami, ext. lehátka a pod.</t>
  </si>
  <si>
    <t xml:space="preserve">Rekonštrukcia autobusových zastávok v obciach okresu Nové Mesto nad Váhom </t>
  </si>
  <si>
    <t>predložené k 13.12.2023 do envirofondu</t>
  </si>
  <si>
    <t>Nad rámec alokácie na SPR - rezerva, podané do Envirofondu v 12/2023</t>
  </si>
  <si>
    <t>Limit na počet obyvateľov - max 500 000 eur</t>
  </si>
  <si>
    <t>zateplenie telocvične v areáli Základnej školy s materskou školou</t>
  </si>
  <si>
    <t>Skačany</t>
  </si>
  <si>
    <t>Rekonštrukcia a zmena vykurovania materskej školy</t>
  </si>
  <si>
    <t>Veľký Klíž</t>
  </si>
  <si>
    <t>Rekonštrukcia amfiteátra Pažiť</t>
  </si>
  <si>
    <t>Pasportizácia cyklotrás myjavského regiónu</t>
  </si>
  <si>
    <t>MAS Myjava</t>
  </si>
  <si>
    <t>Autobusové zastávky s infobodmi</t>
  </si>
  <si>
    <t>Rezerva - Spoločný projekt obcí SPR</t>
  </si>
  <si>
    <t>Modernizácia MŠ Vrbovce</t>
  </si>
  <si>
    <t>Rezerva</t>
  </si>
  <si>
    <t>Vrbovce</t>
  </si>
  <si>
    <t>Zlepšenie vybavenia sociálnych služieb vo Vrbovciach, a iných obciach regiónu</t>
  </si>
  <si>
    <t xml:space="preserve">Rozvoj športovej infraštruktúry na Myjave -Florbalové ihrisko Brezová pod Bradlom </t>
  </si>
  <si>
    <t>Poriadie</t>
  </si>
  <si>
    <t>Rekonštrukcia Ppamätníka u Klasovitých (SNP)</t>
  </si>
  <si>
    <t>Dolná Súča</t>
  </si>
  <si>
    <t>Digitalizácia verejnej správy, vybudovanie kamerového systému, vybudovanie verejného rozhlasu</t>
  </si>
  <si>
    <t>Zateplenie, výmena strešnej krytiny, okien a dverí na budove obecného úradu s kultúrnym domom</t>
  </si>
  <si>
    <t>Trenčianske Mitice</t>
  </si>
  <si>
    <t>Zateplenie ZŠ s vybudovaním fotovoltaickej elektrárne</t>
  </si>
  <si>
    <t>Celkový rozpočet 1000000 eur, prispôsobené alokácii</t>
  </si>
  <si>
    <t>Protipovodňové opatrenia v obci</t>
  </si>
  <si>
    <t>Ivanovce</t>
  </si>
  <si>
    <t>Výstavba zberného dvora - zvýšenie kvality triedenia odpadov a ich ďalšie využitie na recykláciu</t>
  </si>
  <si>
    <t>Neporadza</t>
  </si>
  <si>
    <t>Dolná Poruba</t>
  </si>
  <si>
    <t>Vybavenie zberného dvora technikou na zber odpadov</t>
  </si>
  <si>
    <t>Nákup strojov a mechanizmov na odvoz komunálneho odpadu, nákup kompostérov, drvič kuchynských odpadov, výstavba obecného zberného dvora a kompostoviska v obci</t>
  </si>
  <si>
    <t>Max výška COV: 778*200 - 155 600 eur</t>
  </si>
  <si>
    <t>Max výška COV: 785*200 - 157 000 eur</t>
  </si>
  <si>
    <t>Svinná</t>
  </si>
  <si>
    <t>Modernizácia autobusových zastávok v obci</t>
  </si>
  <si>
    <t>Vybudovanie autobusovej zástavky v obci</t>
  </si>
  <si>
    <t>Rekonštrukcia a modernizácia budov ZŠ s MŠ</t>
  </si>
  <si>
    <t>Motešice</t>
  </si>
  <si>
    <t>Oprávnené sú len budovy ZŠ, minimálna výška musí byť 200 000 eur</t>
  </si>
  <si>
    <t>Rekonštrukcia zariadenia pre seniorov</t>
  </si>
  <si>
    <t>Bobot</t>
  </si>
  <si>
    <t>Zariadenie do komunitného centra</t>
  </si>
  <si>
    <t>CIZS Dolná Mariková</t>
  </si>
  <si>
    <t>Selec</t>
  </si>
  <si>
    <t>Komplexná rekonštrukcia Kultúrneho domu</t>
  </si>
  <si>
    <t>Horná Súča</t>
  </si>
  <si>
    <t>Petrova Lehota</t>
  </si>
  <si>
    <t xml:space="preserve">Integrovaný projekt rekonštrukcie zastávok v SPR DCA-IL </t>
  </si>
  <si>
    <t xml:space="preserve">Rekonštrukcia autobusovej zastávky v Bystričanoch a zlepšenie bezpečnosti </t>
  </si>
  <si>
    <t>Energetická efektivita - Kultúrny dom Predpoloma, Nová Bošáca</t>
  </si>
  <si>
    <t>Slatina n/B</t>
  </si>
  <si>
    <t>Zlepšenie infraštruktúryprimárneho vzdelávania v ZS Slatina n/B</t>
  </si>
  <si>
    <t>Zlepšenie infraštruktúry primárneho vzdelávania v ZŠ Šišov</t>
  </si>
  <si>
    <t>alternatívny projekt v prípade, že projekt MŠ nevyhovuje výzve</t>
  </si>
  <si>
    <t>Revitalizácia mestského parku v Bánovciach nad Bebravou</t>
  </si>
  <si>
    <t>Rekonštrukcia autobusovej zastávky v obciach: Brodzany, Hradište, Nadlice, Livina</t>
  </si>
  <si>
    <t>pamätná izba Vrchteplá</t>
  </si>
  <si>
    <t xml:space="preserve">Horná Mariková </t>
  </si>
  <si>
    <t>Horný Lieskov</t>
  </si>
  <si>
    <t>Ďurďové</t>
  </si>
  <si>
    <t>Vrchteplá</t>
  </si>
  <si>
    <t xml:space="preserve"> Domaniža </t>
  </si>
  <si>
    <t>Možný spoločný projekt so záchytným parkoviskom Záskalie, náučný chodník</t>
  </si>
  <si>
    <t>Ďurďovský výstrek - každoročná medzinárodná hasičská súťaž</t>
  </si>
  <si>
    <t>Festival dychovej hudby</t>
  </si>
  <si>
    <t>Možný spoločný projekt so záchytným parkoviskom Záskalie, náučný chodník, Vrchteplá</t>
  </si>
  <si>
    <t>Plevník-Drienové</t>
  </si>
  <si>
    <t>Rekonštrukcia vykurovania ZŠ Plevník-Drienové</t>
  </si>
  <si>
    <t>Rekonštrukcia domu kultúry Stupné za účelom zníženia energetickej náročnosti</t>
  </si>
  <si>
    <t>Nakladanie s biologicky rozložiteľným odpadom v obci Papradno</t>
  </si>
  <si>
    <t xml:space="preserve">Rekonštrukcia amfiteátra v obci Horná Mariková </t>
  </si>
  <si>
    <t>Vybudovanie amfiteátra v obci Horný Lieskov</t>
  </si>
  <si>
    <t>NKP, múzejné zariadenie Domaniža - rekonštrukcia a úprava budovy starej fary</t>
  </si>
  <si>
    <t>Rekonštrukcia amfiteátra v obci Ďurďové</t>
  </si>
  <si>
    <t>Marikovské folklórne slávnosti - každoročné podujatie s nadregionálnym charakterom</t>
  </si>
  <si>
    <t>zriadenie múzejného zariadenia v dome kultúry v PovažskeJ Bystrici</t>
  </si>
  <si>
    <t>múzejné zariadenie zamerané na hístóriu Považskej Bystrice a regiónu s využitím smart technológií</t>
  </si>
  <si>
    <t>Rozvoj športovej infraštruktúry na Myjave -Športovo-oddychová zóna Dolná štvrť</t>
  </si>
  <si>
    <t>Rozvoj športovej infraštruktúry na Myjave -  Vybudovanie viacúčelového areálu športu Myjava</t>
  </si>
  <si>
    <t>Brodzany, Hradište, Nadlice, Livina, Malé Uherce</t>
  </si>
  <si>
    <t>Obnova sochy Ľ.Štúra a Nepomuckého v BnB, amfiteáter BnB</t>
  </si>
  <si>
    <t>Obnova kultúrnych pamiatok a kultúrnych miest v okrese BnB</t>
  </si>
  <si>
    <t>Spolu so sumou z 5.2.5B: 256 814,83 eur je alokácia navýšená: 681 177,50 eur</t>
  </si>
  <si>
    <t>Rekonštrukcia a modernizácia ZŠ s MŠ Veľká okružná</t>
  </si>
  <si>
    <t>Obnova budovy Mestského úradu Partizánske</t>
  </si>
  <si>
    <t>Vodozádržné opatrenia v meste Partizánske</t>
  </si>
  <si>
    <t xml:space="preserve">Zateplenie budovy školskej jedálne Lednické Rovne </t>
  </si>
  <si>
    <t>Rekonštrukcia domu ľudovej tvorivosti v Mníchovej lehote</t>
  </si>
  <si>
    <t>Mníchova Lehota</t>
  </si>
  <si>
    <t>SCTSK</t>
  </si>
  <si>
    <t>Názov predloženej ŽoNFP: Sanácia starého mostného objektu a realizácia výstavby nového mostného objektu cez Vážsky kanál v Ilave. Projektový zámer plánovaný na predloženie do dopytovej výzvy z dôvodu nedostatku alokácie (v rámci nadkontrahovania)</t>
  </si>
  <si>
    <t>Vybudovanie kruhovej križovatky na ceste II/507</t>
  </si>
  <si>
    <t>Rekonštrukcia existujúcej križovatky II/507 s miestnymi komunikáciami na okružnú v Púchove smer Streženice, prebieha VO</t>
  </si>
  <si>
    <t xml:space="preserve">Pôvodný názov: Rekonštrukcia cesty II/574  </t>
  </si>
  <si>
    <t>Rekonštrukcia cesty č. II/574 Homôlka - hranica okresu IL/TN</t>
  </si>
  <si>
    <t xml:space="preserve">Rekonštrukcia cesty č.  II/574 Homôlka - Klin (križovatka s cestou III/1912 na Čavoj) </t>
  </si>
  <si>
    <t>Zriadenie jaslí pri Nemocnici s poliklinikou Prievidza so sídlom Bojnice</t>
  </si>
  <si>
    <t>Zriadenie jaslí pri Nemocnici s poliklinikou Považská Bystrica</t>
  </si>
  <si>
    <t>Schválené Koordinačnou radou SPR 21.2.2024</t>
  </si>
  <si>
    <t>Upravený názov podľa podmienok Výzvy: PSK-MIRRI-008-2024-ITI-EFRR</t>
  </si>
  <si>
    <t>Schválené Radou Partnerstva 28.9.2023</t>
  </si>
  <si>
    <t>Schválené Koordinačnou radou SPR 6.12.2023</t>
  </si>
  <si>
    <t>Schválené Koordinačnou radou SPR 3.11.2023</t>
  </si>
  <si>
    <t>Schválené Radou Partnerstva 28.9.2023, navrhované zníženie alokácie</t>
  </si>
  <si>
    <t>Schválené Radou Partnerstva 28.9.2023, Schválené Koordinačnou radou SPR 3.11.2023</t>
  </si>
  <si>
    <t>Schválené RP 28.9.2023 ako jeden projekt v SPR MY, ktorý sa následne na KR SPR rozdelil do 3 projektov</t>
  </si>
  <si>
    <t>Schválené Radou Partnerstva 28.9.2023, Schválené Koordinačnou radou SPR 21.2.2024</t>
  </si>
  <si>
    <t xml:space="preserve">Pôvodne schválený PZ Radou Partnerstva: Rekonštrukcia lávky cez Nitricu pri Chalmovej - napojenie miestnej cyklotrasy na Hornonitriansku cyklomagistrálu </t>
  </si>
  <si>
    <t>Schválený všeobecný PZ Radou Prtnerstva 28.9.2023 pod názvom: Budovanie inovačného ekosystému v TSK, predložený PZ je konkrétnejší</t>
  </si>
  <si>
    <t>Schválené Koordinačnou radou SPR 28.2.2024</t>
  </si>
  <si>
    <t>Schválené Radou Partnerstva 28.9.2023, zmena názvu schválená KR SPR 28.2.2024</t>
  </si>
  <si>
    <t>Schválené Radou Partnerstva 28.9.2023, zmena názvu schválená KR SPR 21.2.2024</t>
  </si>
  <si>
    <t>Schválené Radou Partnerstva 28.9.2023, Schválené KR SPR 28.2.2024</t>
  </si>
  <si>
    <t>Schválené KR SPR 28.2.2024</t>
  </si>
  <si>
    <t>Zariadenia OZE vo verejných budovách mesta</t>
  </si>
  <si>
    <t>Schválené Koordinačnou radou SPR 14.11.2023</t>
  </si>
  <si>
    <t>Schválené Koordinačnou radou SPR 14 11.2023</t>
  </si>
  <si>
    <t>Schválené Radou Partnerstva 28.9.2023, KR SPR 14.11.2023</t>
  </si>
  <si>
    <t>Bude doplnené SPR</t>
  </si>
  <si>
    <t>Minimálna výška je 200 000 Eur, projekt môže byť realizovaný v partnerstve</t>
  </si>
  <si>
    <t>Melčice-Lieskové</t>
  </si>
  <si>
    <t xml:space="preserve">rekonštrukcia amfiteátra a odkúpenie historickej budovy starej elektrárne </t>
  </si>
  <si>
    <t xml:space="preserve">Zlepšenie atraktivity kúpeľného mesta Trenčianske Teplice, </t>
  </si>
  <si>
    <t>Dubnica nad Váhom otoč pri ZŠ s MŠ Centrum I</t>
  </si>
  <si>
    <t>Min.výška OV 200 000 eur, realizácia PZ buď v partnerstve alebo navýšiť alokáciu</t>
  </si>
  <si>
    <t>V prípade záujmu SPR bude doplnené</t>
  </si>
  <si>
    <t>Komentár</t>
  </si>
  <si>
    <t>regionálny systém administratívnych a plánovacích kapacít pre spoločne/ regionálne napĺňanie samosprávnych kompetencií a manažment územia, znižovanie uhlíkovej stopy</t>
  </si>
  <si>
    <t>ZMO HN</t>
  </si>
  <si>
    <t>Schválené Koordinačnou radou SPR 7.3.2024</t>
  </si>
  <si>
    <t>Rekonštrukcia lávky cez rieku Nitrica a chodník do ZŚ</t>
  </si>
  <si>
    <t>Nitrica</t>
  </si>
  <si>
    <t>Sebedražie</t>
  </si>
  <si>
    <t>Cykloturistické trasy na Hornej nitre - Poruba, Kanianka a okolie (s ukončením na vyhliadkovej veži na Magure) s pripojením na Hornonitriansku cyklomagistrálu</t>
  </si>
  <si>
    <t>Cykloturistické trasy na Hornej nitre - Bystričany(Chalmová), Kamenec pod Vtáčnikom, Lehota pod Vtáčnikom, Podhradie (hrad Sivý Kameň) s pripojením na Hornonitriansku cyklomagistrálu</t>
  </si>
  <si>
    <t>Cykloturistické trasy na Hornej nitre - Oslany a okolie s pripojením na Hornonitriansku cyklomagistrálu</t>
  </si>
  <si>
    <t>Obnova športového areálu v obci Bystričany</t>
  </si>
  <si>
    <t xml:space="preserve">Zvýšenie energetickej účinnosti budovy Obecného úradu v Považanoch </t>
  </si>
  <si>
    <t>Považany</t>
  </si>
  <si>
    <t>Dobudovanie učební na III.a IV Np. V budove prístavby ZŠ v Beckove</t>
  </si>
  <si>
    <t xml:space="preserve">Dobudovanie miestnych komunikácií a chodníkov v obci </t>
  </si>
  <si>
    <t>Pôvodne schválený PZ Radou Partnerstva: Rekonštrukcia lávky cez Nitricu pri Chalmovej - napojenie miestnej cyklotrasy na Hornonitriansku cyklomagistrálu. Integrovaný projekt budovanie chodníkov v obci, rekonštrukcia autobusových zastávok, zlepšenie bezpečnej dostupnosti Náučného chodníka, detských ihrísk, materskej školy, obecného múzea a samosprávy obce</t>
  </si>
  <si>
    <t xml:space="preserve">Projektový zámer bude bližšie dopracovaný podľa podmienok </t>
  </si>
  <si>
    <t>Pôvodný PZ: Cyklotrasa Chalmová - Podhradie bol premenovaný na Cyklotrasy na Hornej nitre a bližšie špecifikovaný, žiadateľ bude upravený podľa podmienok výzvy</t>
  </si>
  <si>
    <t>Schválené Koordinačnou radou SPR 15.3.2024</t>
  </si>
  <si>
    <t>Nákup ekologických autobusov v TSK</t>
  </si>
  <si>
    <t>Nový zámer</t>
  </si>
  <si>
    <t>Vytvorenie ubytovacích kapacít v rámci krízovej intervencie</t>
  </si>
  <si>
    <t>Zlepšenie cyklistickej infraštruktúry na hornej Nitre: úsek Nováky - Opatovce nad Nitrou</t>
  </si>
  <si>
    <t>Schválené Koordinačnou radou SPR 13.3.2024</t>
  </si>
  <si>
    <t>Rekonštrukcia ČOV Považská Bystrica</t>
  </si>
  <si>
    <t>Schválené Koordinačnou radou SPR 22.3.2024</t>
  </si>
  <si>
    <t xml:space="preserve">Zlepšenie športovej infraštruktúry pri ZŠ Stará Turá. </t>
  </si>
  <si>
    <t>Schválené Radou Partnerstva 28.9.2023, aktualizované v Koordinačnej Rade SPR PD 7.3.2024 s výškou COV 1500000 Eur.</t>
  </si>
  <si>
    <t>Potrebné celkové výdavky sú vo výške 1500000 Eur, avšak je nízka alokácia.</t>
  </si>
  <si>
    <t>Handlová, časť Morovno, prívodné potrubie z TKŽ</t>
  </si>
  <si>
    <t>Nový PZ, súhlas SPR PD na zaradení do Zásobníka, bude schvaľované na najbližšej KR SPR.</t>
  </si>
  <si>
    <t>Schválené Koordinačnou radou SPR TN 25.3.2024</t>
  </si>
  <si>
    <t>Rekonštrukcia ZŠ a školskej jedálne Melčice-Lieskové</t>
  </si>
  <si>
    <t>Zníženoe energetickej náročnosti Centra voľného času</t>
  </si>
  <si>
    <t>Rekonštrukcia a expozícia Vlastivedného múzea v Považskej Bystrici</t>
  </si>
  <si>
    <t>Komplexné riešenie parkovej záhrady Draškovičovho kaštieľa Čachtice</t>
  </si>
  <si>
    <t>Navrhovaný nový projekt</t>
  </si>
  <si>
    <t>Schválené Radou Partnerstva 28.9.2023, SPR KR 14.11.2023. 7.3.2024</t>
  </si>
  <si>
    <t xml:space="preserve"> Rekonštrukcia vodovodnej siete Nemšová</t>
  </si>
  <si>
    <t>Schválené Radou Partnerstva 28.9.2023, aktualizácia názvu a zmena žiadateľa z dôvodu splnenia podmienok</t>
  </si>
  <si>
    <t>Modernizácia odborného vzdelávania v SOŠ Pruské</t>
  </si>
  <si>
    <t>Modernizácia odborného vzdelávania v SZŠ Považská Bystrica.</t>
  </si>
  <si>
    <t>Aktualizácia k 3.4.2024</t>
  </si>
  <si>
    <t>Inovačné centrum Dubnica nad Váhom</t>
  </si>
  <si>
    <t xml:space="preserve">Prebiehne schvaľovanie Koordinčnou Radou SPR 5.4.2024, v prípade neschválenia bude PZ to zásobníka odstránený. Navrhovaný PZ nahradí PZ Dulov. </t>
  </si>
  <si>
    <t>Schválené Radou Partnerstva 28.9.2023, zmena žiadateľa</t>
  </si>
  <si>
    <t>Nový projektový zámer v súlade s dohodou územia.</t>
  </si>
  <si>
    <t>Zlepšenie kvality vzdelávania a rozšírenie kapacity MŠ Plevník-Drienové</t>
  </si>
  <si>
    <t>TIOP Partizánske - rekonštrukcia autobusovej stanice a záchytného parkoviska</t>
  </si>
  <si>
    <t>Schválené Radou Partnerstva 28.9.2023, Schválené KR SPR 28.2.2024, 7.5.2024</t>
  </si>
  <si>
    <t>Zlepšenie infraštruktúry VOD - nákup elektrických celonízkopodlažných autobusov pre MAD v Púchove</t>
  </si>
  <si>
    <t>5.2.5</t>
  </si>
  <si>
    <t>Schválené Koordinačnou radou SPR 15.3.2024, 20.5.2024</t>
  </si>
  <si>
    <t>Schválené Koordinačnou radou SPR 20.5.2024</t>
  </si>
  <si>
    <t>Schválené Koordinačnou radou SPR 3.11.2023, 28.5.2024</t>
  </si>
  <si>
    <t>Schválené Koordinačnou radou SPR 22.3.2024, 28,5,2024</t>
  </si>
  <si>
    <t>Informačný systém pre správu priestorových údajov - GIS (geografický informačný systém)</t>
  </si>
  <si>
    <t>Schválené Koordinačnou radou SPR 7.5.2024</t>
  </si>
  <si>
    <t>Autobusová doprava Púchov, a.s.</t>
  </si>
  <si>
    <t>Inštalácia fotovoltaiky na objektoch mesta Dubnica nad Váhom</t>
  </si>
  <si>
    <t>Schválené Koordinačnou radou SPR 24.5.2024</t>
  </si>
  <si>
    <t>Schválené Radou Partnerstva 28.9.2023, zmena žiadateľa schválené KR 24.5.2024</t>
  </si>
  <si>
    <t>Schválené Radou Partnerstva 28.9.2023, zmena žiadateľa a názvu schválené KR 24.5.2024</t>
  </si>
  <si>
    <t>Schválené Koordinačnou radou SPR 6.12.2023, schválená zmena názvu a sumy KR 24.5.2024</t>
  </si>
  <si>
    <t>Schválené Koordinačnou radou SPR 6.12.2023, schválená zmena sumy KR 24.5.2024</t>
  </si>
  <si>
    <t>Zlepšenie infraštruktúry verejnej osobnej dopravy v meste Nemšová</t>
  </si>
  <si>
    <t>Schválené Koordinačnou radou SPR 6.12.2023, schválená zmena názvu KR 24.5.2024</t>
  </si>
  <si>
    <t>Rekonštrukcia chodníkov v obci Ladce</t>
  </si>
  <si>
    <t>Ladce</t>
  </si>
  <si>
    <t>Rekonštrukcia chodníkov  v obci Košeca</t>
  </si>
  <si>
    <t>Schválené Koordinačnou radou SPR 6.12.2023, schválená zmena sumy, názvu KR SPR 24.5.2024</t>
  </si>
  <si>
    <t>Schválené Koordinačnou radou SPR 6.12.2023, navýšenie sumy schválené KR 24.5.2024</t>
  </si>
  <si>
    <t>Obnova športovísk a vybudovanie vonkajšej učebne v areáli ZŠ Ilava, ulica Medňanská 514/5</t>
  </si>
  <si>
    <t>Zlepšenie školskej infraštruktúry v ZŠ J. Kráľa Nová Dubnica</t>
  </si>
  <si>
    <t>Schválené Koordinačnou radou SPR TN 25.3.2024, schválená zmena sumy KR 31.5.2024</t>
  </si>
  <si>
    <t>Zateplenie, výmena strešnej krytiny, okien a dverí na budove kultúrneho domu</t>
  </si>
  <si>
    <t>Schválené Koordinačnou radou SPR TN 25.3.2024, schválená zmena názvu KR 31.5.2024</t>
  </si>
  <si>
    <t>Modernizácia autobusových zastávok v obciach</t>
  </si>
  <si>
    <t>Svinná, Tr. Mitice, Mníchova Lehota</t>
  </si>
  <si>
    <t>Schválené Koordinačnou radou SPR TN 25.3.2024, schválená zmena partnerov, sumy KR 31.5.2024</t>
  </si>
  <si>
    <t>Dolná Súča, Horná Súča</t>
  </si>
  <si>
    <t>Rekonštrukcia komunikácií</t>
  </si>
  <si>
    <t>Schválené Koordinačnou radou SPR 31.5.2024</t>
  </si>
  <si>
    <t>Schválené Koordinačnou radou SPR 25.3.2024, schválená zmena sumy, názvu KR SPR 31.5.2024</t>
  </si>
  <si>
    <t>Schválené KR SPR 28.2.2024, 7.5.2024</t>
  </si>
  <si>
    <t>Schválené Koordinačnou radou SPR 25.3.2024, schválená zmena sumy KR SPR 31.5.2024</t>
  </si>
  <si>
    <t xml:space="preserve">Vybudovanie Domu ľudových tradícií </t>
  </si>
  <si>
    <t>Omšenie</t>
  </si>
  <si>
    <t>Schválené Koordinačnou radou SPR 25.3.2024, schválená zmena sumy, KR SPR 31.5.2024</t>
  </si>
  <si>
    <t>Rekonštrukcia školskej jedálne a modernizácia učební ZŠ Melčice-Lieskové</t>
  </si>
  <si>
    <t xml:space="preserve">Rekonštrukcia ZŠ </t>
  </si>
  <si>
    <t>Drietoma</t>
  </si>
  <si>
    <t>Multifunkčné športovisko – Areál MŠK Púchov</t>
  </si>
  <si>
    <t>Schválené Koordinačnou radou SPR 21.2.2024, schválená zmena sumy KR 16.5.2024</t>
  </si>
  <si>
    <t>Rekonštrukcia domu ľudovej tvorivosti a amfiteátra v Mníchovej lehote</t>
  </si>
  <si>
    <t>Zlepšenie infraštruktúry primárneho vzdelávania v ZS Slatina n/B</t>
  </si>
  <si>
    <t>Poznámka: alokácia znížená na 0 - presun do opatrenia 2.8.1 - 41 283,14</t>
  </si>
  <si>
    <t>Poznámka: navýšená alokácia na 205 000 Eur, presun z 1.2.2.</t>
  </si>
  <si>
    <t>Schválené Koordinačnou radou SPR 28.2.2024, schválená zmena sumy KR 31.5.2024</t>
  </si>
  <si>
    <t xml:space="preserve">Rozvoj športovej infraštruktúry na Myjave - Hokejbalové ihrisko Brezová pod Bradlom </t>
  </si>
  <si>
    <t>Schválené Koordinačnou radou SPR 28.2.2024, schválená zmena názvu KR 31.5.2024</t>
  </si>
  <si>
    <t>Rekonštrukcia parku Harmónia</t>
  </si>
  <si>
    <t>Opatovce nad Nitrou</t>
  </si>
  <si>
    <t>Schválené Koordinačnou radou SPR 7.6.2024</t>
  </si>
  <si>
    <t>Rekonštrukcia autobusových zastávok a zlepšenie bezpečnosti v oblasti verejnej osobnej dopravy v SPR Prievidza</t>
  </si>
  <si>
    <t>Schválené Koordinačnou radou SPR 14 11.2023, schválená zmena sumy a názvu KR 7.6.2024</t>
  </si>
  <si>
    <t>Výstavba lávky a modernizácia miestnych komunikácií v obci Nitrica</t>
  </si>
  <si>
    <t>Výstavba chodníka v obci Kocurany</t>
  </si>
  <si>
    <t>Schválené Koordinačnou radou SPR 14 11.2023, schválená zmena názvu a sumy KR 7.6.2024</t>
  </si>
  <si>
    <t>Schválené Koordinačnou radou SPR 7.6.2024, schválená zmena sumy KR 7.6.2024</t>
  </si>
  <si>
    <t xml:space="preserve">Lehota pod Vtáčnikom </t>
  </si>
  <si>
    <t>Oprava komunikácie na ulici Obrancov mieru v Lehote pod Vtáčnikom</t>
  </si>
  <si>
    <t>Modernizácia základnej školy</t>
  </si>
  <si>
    <t>Nitrianske Rudno</t>
  </si>
  <si>
    <t>Schválené Radou Partnerstva 28.9.2023, aktualizované v Koordinačnej Rade SPR PD 7.3.2024 s výškou COV 1500000 Eur, schválená suma 1100000 eur KR 7.6.2024.</t>
  </si>
  <si>
    <t>Revitalizácia amfiteátra a okolia</t>
  </si>
  <si>
    <t>Kanianka</t>
  </si>
  <si>
    <t>Rekonštrukcia obytnej veže</t>
  </si>
  <si>
    <t>Zemianske Kostoľany</t>
  </si>
  <si>
    <t>Revitalizácia amfiteátra v centre obce Kamenec pod Vtáčnikom a revitalizácia amfiteátra v obci Bystričany</t>
  </si>
  <si>
    <t>Kamenec pod Vtáčnikom, Bystričany</t>
  </si>
  <si>
    <t>Hrad Sivý kameň - história a súčasnosť</t>
  </si>
  <si>
    <t>Podhradie</t>
  </si>
  <si>
    <t>Dolné Vestenice</t>
  </si>
  <si>
    <t>Amfiteáter pri dome kultúry – Dolné Vestenice</t>
  </si>
  <si>
    <t>Obnova časti hospodárskej budovy na dolnom nádvorí - Hrad Čachtice</t>
  </si>
  <si>
    <t>Schválené Koordinačnou radou SPR 3.11.2023, schválená zmena názvu KR 22.5.2024</t>
  </si>
  <si>
    <t>Beckov, Stará lehota</t>
  </si>
  <si>
    <t>Rekonštrukcia NKP Beckov a vybudovanie vyhliadkovej veže na turistickej trase Považským Inovcom</t>
  </si>
  <si>
    <t>Schválené Koordinačnou radou SPR 3.11.2023, schválená zmena sumy KR 10.6.2024</t>
  </si>
  <si>
    <t>Oddychová zóna (oproti OcÚ) – súčasť turistických trás (Stará Turá Dubník – Čachtický hrad) </t>
  </si>
  <si>
    <t>Vaďovce</t>
  </si>
  <si>
    <t xml:space="preserve">Hrachovište </t>
  </si>
  <si>
    <t xml:space="preserve">Vybudovanie športového centra </t>
  </si>
  <si>
    <t>Moravské Lieskové</t>
  </si>
  <si>
    <t>projektová dokumetácia nezačatá</t>
  </si>
  <si>
    <t>Schválené Koordinačnou radou SPR 10.6.2024</t>
  </si>
  <si>
    <t>Cyklochodník Hrachovište</t>
  </si>
  <si>
    <t>Schválené Koordinačnou radou SPR 15.3.2024, schválená zmena názvu KR SPR 13.6.2024</t>
  </si>
  <si>
    <t>Zlepšenie kvality ovzdušia v meste Považská Bystrica prostredníctvom vodozádržných opatrení</t>
  </si>
  <si>
    <t>Pov. Bystrica – rekonštrukcia verejného vodovodu</t>
  </si>
  <si>
    <t>Schválené Radou Partnerstva 28.9.2023, schválená zmena názvu KR SPR 13.6.2024</t>
  </si>
  <si>
    <t>Zlepšenie nakladania s biologicky rozložiteľným odpadom v obci Papradno</t>
  </si>
  <si>
    <t>Rozšírenie a modernizácia vozového parku MHD v Považskej Bystrici</t>
  </si>
  <si>
    <t>Zlepšenie kvality infraštruktúry verejnej osobnej dopravy v okrese Považská Bystrica</t>
  </si>
  <si>
    <t>Výstavba Lávky cez Váh, POVAŽSKÁ TEPLÁ- POVAŽSKÉ PODHRADIE</t>
  </si>
  <si>
    <t>Zlepšenie kvality vzdelávania v ZŠ Slovenských partizánov, Považská Bystrica</t>
  </si>
  <si>
    <t>Schválené Koordinačnou radou SPR 15.3.2024, schválená zmena názvu 20.5.2024, 13.6.2024</t>
  </si>
  <si>
    <t>Zvýšenie bezpečnosti obyvateľov SPR Považská Bystrica</t>
  </si>
  <si>
    <t>Verejné multifunkčné športovisko Považská Bystrica</t>
  </si>
  <si>
    <t>Verejné multifunkčné športovisko Bodiná</t>
  </si>
  <si>
    <t>Bodiná</t>
  </si>
  <si>
    <t>Zriadenie mestského múzejného zariadenia v dome kultúry v PovažskeJ Bystrici</t>
  </si>
  <si>
    <t>Pamätná izba Vrchteplá</t>
  </si>
  <si>
    <t>Dopravný podnik mesta Považská Bystrica s.r.o.</t>
  </si>
  <si>
    <t xml:space="preserve">realizačná dokumentácia a stavebné pre obnovu domu ľudovej tvorivosti, príprava dokumentácie na st. povolenie na rekonštrukciu amfiteátr v Mníchovej Lehote </t>
  </si>
  <si>
    <t>Poznámka: alokácia znížená o 51 364,16 a o 500 000 eur (výmena s SPR)</t>
  </si>
  <si>
    <t>Projekt TSK neschválený v OP II. Zahŕňa: mapovanie energetickej efektivity budov TSK, monitoring mostov, telemedicína. Alokácia navýšená - presun z 2.8.1</t>
  </si>
  <si>
    <t>Schválené Koordinačnou radou SPR 28.2.2024, 7.5.2024</t>
  </si>
  <si>
    <t>Aktualizácia k10.7.2024</t>
  </si>
  <si>
    <t>Brezová p/B / TSK</t>
  </si>
  <si>
    <t>Dobudovanie učební v ZŠ Beckov</t>
  </si>
  <si>
    <t>Brodzany, Hradište, Nadlice, Malé Uherce, Nedanovce</t>
  </si>
  <si>
    <t>Rekonštrukcia, modernizácia a stavebné úpravy Autobusovej stanice Púchov, Continental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</si>
</sst>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_ ;\-#,##0.00\ "/>
    <numFmt numFmtId="166" formatCode="#,##0.00\ [$€-1]"/>
    <numFmt numFmtId="167" formatCode="#,##0.000_ ;\-#,##0.000\ "/>
    <numFmt numFmtId="168" formatCode="_-* #,##0.000\ &quot;EUR&quot;_-;\-* #,##0.000\ &quot;EUR&quot;_-;_-* &quot;-&quot;??.0\ &quot;EUR&quot;_-;_-@"/>
    <numFmt numFmtId="169" formatCode="_-* #,##0.00\ &quot;EUR&quot;_-;\-* #,##0.00\ &quot;EUR&quot;_-;_-* &quot;-&quot;??\ &quot;EUR&quot;_-;_-@"/>
  </numFmts>
  <fonts count="4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</font>
    <font>
      <i/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8"/>
      <name val="Calibri"/>
      <family val="2"/>
      <charset val="238"/>
      <scheme val="minor"/>
    </font>
    <font>
      <strike/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6" tint="-0.499984740745262"/>
      <name val="Calibri"/>
      <family val="2"/>
      <charset val="238"/>
      <scheme val="minor"/>
    </font>
    <font>
      <sz val="11"/>
      <color theme="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36609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5" fillId="0" borderId="0"/>
  </cellStyleXfs>
  <cellXfs count="63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2" fillId="0" borderId="1" xfId="0" applyFont="1" applyBorder="1"/>
    <xf numFmtId="0" fontId="2" fillId="2" borderId="1" xfId="0" applyFont="1" applyFill="1" applyBorder="1"/>
    <xf numFmtId="49" fontId="0" fillId="0" borderId="0" xfId="0" applyNumberForma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10" xfId="0" applyBorder="1"/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7" fillId="0" borderId="10" xfId="0" applyFont="1" applyBorder="1"/>
    <xf numFmtId="0" fontId="0" fillId="6" borderId="10" xfId="0" applyFill="1" applyBorder="1"/>
    <xf numFmtId="0" fontId="4" fillId="6" borderId="1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0" fillId="6" borderId="4" xfId="0" applyFill="1" applyBorder="1"/>
    <xf numFmtId="0" fontId="0" fillId="6" borderId="1" xfId="0" applyFill="1" applyBorder="1"/>
    <xf numFmtId="0" fontId="0" fillId="6" borderId="14" xfId="0" applyFill="1" applyBorder="1"/>
    <xf numFmtId="0" fontId="0" fillId="6" borderId="15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7" fillId="0" borderId="14" xfId="0" applyFont="1" applyBorder="1"/>
    <xf numFmtId="0" fontId="7" fillId="0" borderId="15" xfId="0" applyFont="1" applyBorder="1" applyAlignment="1">
      <alignment horizontal="center" vertical="center"/>
    </xf>
    <xf numFmtId="0" fontId="0" fillId="0" borderId="10" xfId="0" applyFill="1" applyBorder="1"/>
    <xf numFmtId="0" fontId="4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7" fillId="6" borderId="14" xfId="0" applyFont="1" applyFill="1" applyBorder="1"/>
    <xf numFmtId="0" fontId="7" fillId="6" borderId="15" xfId="0" applyFont="1" applyFill="1" applyBorder="1" applyAlignment="1">
      <alignment horizontal="center" vertical="center"/>
    </xf>
    <xf numFmtId="0" fontId="7" fillId="0" borderId="4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7" fillId="0" borderId="10" xfId="0" applyFont="1" applyFill="1" applyBorder="1"/>
    <xf numFmtId="0" fontId="4" fillId="0" borderId="0" xfId="0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center" vertical="center"/>
    </xf>
    <xf numFmtId="0" fontId="7" fillId="6" borderId="10" xfId="0" applyFont="1" applyFill="1" applyBorder="1"/>
    <xf numFmtId="0" fontId="7" fillId="6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/>
    <xf numFmtId="0" fontId="0" fillId="0" borderId="4" xfId="0" applyFill="1" applyBorder="1"/>
    <xf numFmtId="0" fontId="9" fillId="0" borderId="10" xfId="0" applyFont="1" applyBorder="1"/>
    <xf numFmtId="0" fontId="6" fillId="5" borderId="11" xfId="0" applyFont="1" applyFill="1" applyBorder="1" applyAlignment="1">
      <alignment horizontal="center" vertical="center" wrapText="1"/>
    </xf>
    <xf numFmtId="0" fontId="0" fillId="0" borderId="14" xfId="0" applyFill="1" applyBorder="1"/>
    <xf numFmtId="0" fontId="0" fillId="0" borderId="15" xfId="0" applyFill="1" applyBorder="1" applyAlignment="1">
      <alignment horizontal="center" vertical="center"/>
    </xf>
    <xf numFmtId="0" fontId="14" fillId="6" borderId="0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/>
    </xf>
    <xf numFmtId="0" fontId="5" fillId="4" borderId="0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1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0" fontId="4" fillId="0" borderId="11" xfId="0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0" fillId="7" borderId="1" xfId="0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0" fontId="9" fillId="0" borderId="18" xfId="0" applyFont="1" applyBorder="1" applyAlignment="1">
      <alignment horizontal="center" vertical="center"/>
    </xf>
    <xf numFmtId="0" fontId="16" fillId="6" borderId="1" xfId="0" applyFont="1" applyFill="1" applyBorder="1" applyAlignment="1">
      <alignment horizontal="left" vertical="center" wrapText="1"/>
    </xf>
    <xf numFmtId="0" fontId="0" fillId="6" borderId="19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43" fontId="12" fillId="6" borderId="18" xfId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43" fontId="5" fillId="0" borderId="0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3" fontId="5" fillId="0" borderId="21" xfId="1" applyFont="1" applyFill="1" applyBorder="1" applyAlignment="1">
      <alignment horizontal="center" vertical="center" wrapText="1"/>
    </xf>
    <xf numFmtId="43" fontId="5" fillId="0" borderId="18" xfId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3" fontId="4" fillId="0" borderId="18" xfId="1" applyFont="1" applyFill="1" applyBorder="1" applyAlignment="1">
      <alignment horizontal="center" vertical="center" wrapText="1"/>
    </xf>
    <xf numFmtId="43" fontId="13" fillId="0" borderId="18" xfId="1" applyFont="1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6" borderId="15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4" fillId="6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0" fillId="6" borderId="17" xfId="0" applyFill="1" applyBorder="1" applyAlignment="1">
      <alignment horizontal="center" vertical="center"/>
    </xf>
    <xf numFmtId="43" fontId="10" fillId="0" borderId="18" xfId="1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7" xfId="0" applyFon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3" fontId="6" fillId="0" borderId="1" xfId="2" applyFont="1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166" fontId="6" fillId="3" borderId="1" xfId="0" applyNumberFormat="1" applyFont="1" applyFill="1" applyBorder="1" applyAlignment="1">
      <alignment horizontal="center" vertical="center" wrapText="1"/>
    </xf>
    <xf numFmtId="43" fontId="6" fillId="0" borderId="1" xfId="1" applyFont="1" applyFill="1" applyBorder="1" applyAlignment="1">
      <alignment horizontal="center" vertical="center"/>
    </xf>
    <xf numFmtId="0" fontId="0" fillId="7" borderId="1" xfId="0" applyFill="1" applyBorder="1"/>
    <xf numFmtId="0" fontId="0" fillId="0" borderId="15" xfId="0" applyBorder="1"/>
    <xf numFmtId="0" fontId="1" fillId="0" borderId="3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wrapText="1"/>
    </xf>
    <xf numFmtId="0" fontId="7" fillId="3" borderId="1" xfId="0" applyFont="1" applyFill="1" applyBorder="1"/>
    <xf numFmtId="0" fontId="7" fillId="3" borderId="0" xfId="0" applyFont="1" applyFill="1"/>
    <xf numFmtId="0" fontId="7" fillId="0" borderId="15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166" fontId="5" fillId="0" borderId="1" xfId="0" applyNumberFormat="1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center" vertical="center" wrapText="1"/>
    </xf>
    <xf numFmtId="165" fontId="6" fillId="0" borderId="12" xfId="0" applyNumberFormat="1" applyFont="1" applyBorder="1"/>
    <xf numFmtId="43" fontId="0" fillId="0" borderId="1" xfId="0" applyNumberFormat="1" applyFill="1" applyBorder="1" applyAlignment="1">
      <alignment horizontal="center" vertical="center"/>
    </xf>
    <xf numFmtId="166" fontId="6" fillId="3" borderId="15" xfId="0" applyNumberFormat="1" applyFont="1" applyFill="1" applyBorder="1" applyAlignment="1">
      <alignment horizontal="center" vertical="center" wrapText="1"/>
    </xf>
    <xf numFmtId="166" fontId="6" fillId="0" borderId="15" xfId="0" applyNumberFormat="1" applyFont="1" applyBorder="1" applyAlignment="1">
      <alignment horizontal="right"/>
    </xf>
    <xf numFmtId="0" fontId="9" fillId="0" borderId="1" xfId="0" applyFont="1" applyFill="1" applyBorder="1" applyAlignment="1">
      <alignment wrapText="1"/>
    </xf>
    <xf numFmtId="43" fontId="18" fillId="0" borderId="1" xfId="1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0" fillId="6" borderId="1" xfId="0" applyFill="1" applyBorder="1" applyAlignment="1">
      <alignment wrapText="1"/>
    </xf>
    <xf numFmtId="0" fontId="7" fillId="3" borderId="1" xfId="0" applyFont="1" applyFill="1" applyBorder="1" applyAlignment="1">
      <alignment horizontal="center" wrapText="1"/>
    </xf>
    <xf numFmtId="43" fontId="7" fillId="0" borderId="20" xfId="0" applyNumberFormat="1" applyFont="1" applyBorder="1" applyAlignment="1">
      <alignment horizontal="center" vertical="center"/>
    </xf>
    <xf numFmtId="43" fontId="10" fillId="0" borderId="1" xfId="1" applyFont="1" applyFill="1" applyBorder="1" applyAlignment="1">
      <alignment horizontal="center" vertical="center" wrapText="1"/>
    </xf>
    <xf numFmtId="43" fontId="6" fillId="6" borderId="19" xfId="1" applyFont="1" applyFill="1" applyBorder="1" applyAlignment="1">
      <alignment horizontal="center" vertical="center"/>
    </xf>
    <xf numFmtId="43" fontId="11" fillId="6" borderId="18" xfId="1" applyFont="1" applyFill="1" applyBorder="1" applyAlignment="1">
      <alignment horizontal="center" vertical="center" wrapText="1"/>
    </xf>
    <xf numFmtId="43" fontId="6" fillId="6" borderId="18" xfId="1" applyFont="1" applyFill="1" applyBorder="1" applyAlignment="1">
      <alignment horizontal="center" vertical="center"/>
    </xf>
    <xf numFmtId="43" fontId="5" fillId="6" borderId="21" xfId="1" applyFont="1" applyFill="1" applyBorder="1" applyAlignment="1">
      <alignment horizontal="center" vertical="center" wrapText="1"/>
    </xf>
    <xf numFmtId="43" fontId="13" fillId="6" borderId="21" xfId="1" applyFont="1" applyFill="1" applyBorder="1" applyAlignment="1">
      <alignment horizontal="center" vertical="center" wrapText="1"/>
    </xf>
    <xf numFmtId="43" fontId="13" fillId="6" borderId="1" xfId="1" applyFont="1" applyFill="1" applyBorder="1" applyAlignment="1">
      <alignment horizontal="center" vertical="center" wrapText="1"/>
    </xf>
    <xf numFmtId="0" fontId="9" fillId="0" borderId="25" xfId="0" applyFont="1" applyBorder="1"/>
    <xf numFmtId="43" fontId="5" fillId="0" borderId="1" xfId="1" applyFont="1" applyFill="1" applyBorder="1" applyAlignment="1">
      <alignment horizontal="center" vertical="center" wrapText="1"/>
    </xf>
    <xf numFmtId="43" fontId="6" fillId="6" borderId="21" xfId="1" applyFont="1" applyFill="1" applyBorder="1" applyAlignment="1">
      <alignment horizontal="center" vertical="center" wrapText="1"/>
    </xf>
    <xf numFmtId="4" fontId="0" fillId="6" borderId="21" xfId="0" applyNumberFormat="1" applyFill="1" applyBorder="1" applyAlignment="1">
      <alignment horizontal="right" vertical="center"/>
    </xf>
    <xf numFmtId="43" fontId="4" fillId="6" borderId="18" xfId="1" applyFont="1" applyFill="1" applyBorder="1" applyAlignment="1">
      <alignment horizontal="center" vertical="center" wrapText="1"/>
    </xf>
    <xf numFmtId="43" fontId="13" fillId="6" borderId="18" xfId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43" fontId="7" fillId="0" borderId="18" xfId="0" applyNumberFormat="1" applyFont="1" applyBorder="1" applyAlignment="1">
      <alignment horizontal="center" vertical="center" wrapText="1"/>
    </xf>
    <xf numFmtId="0" fontId="0" fillId="0" borderId="23" xfId="0" applyFill="1" applyBorder="1"/>
    <xf numFmtId="0" fontId="9" fillId="0" borderId="23" xfId="0" applyFont="1" applyFill="1" applyBorder="1"/>
    <xf numFmtId="0" fontId="7" fillId="0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3" fontId="6" fillId="0" borderId="7" xfId="1" applyFont="1" applyFill="1" applyBorder="1" applyAlignment="1">
      <alignment horizontal="left"/>
    </xf>
    <xf numFmtId="0" fontId="6" fillId="0" borderId="15" xfId="0" applyFon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43" fontId="0" fillId="0" borderId="21" xfId="0" applyNumberFormat="1" applyBorder="1" applyAlignment="1">
      <alignment horizontal="center" vertical="center"/>
    </xf>
    <xf numFmtId="43" fontId="6" fillId="6" borderId="21" xfId="1" applyFont="1" applyFill="1" applyBorder="1" applyAlignment="1">
      <alignment horizontal="center" vertical="center"/>
    </xf>
    <xf numFmtId="43" fontId="3" fillId="6" borderId="20" xfId="1" applyFont="1" applyFill="1" applyBorder="1" applyAlignment="1">
      <alignment horizontal="center" vertical="center" wrapText="1"/>
    </xf>
    <xf numFmtId="43" fontId="0" fillId="0" borderId="18" xfId="0" applyNumberFormat="1" applyBorder="1" applyAlignment="1">
      <alignment horizontal="center" vertical="center"/>
    </xf>
    <xf numFmtId="0" fontId="0" fillId="0" borderId="25" xfId="0" applyBorder="1"/>
    <xf numFmtId="0" fontId="6" fillId="0" borderId="1" xfId="0" applyFont="1" applyFill="1" applyBorder="1" applyAlignment="1">
      <alignment horizontal="center" vertical="center" wrapText="1"/>
    </xf>
    <xf numFmtId="43" fontId="6" fillId="0" borderId="1" xfId="1" applyFont="1" applyFill="1" applyBorder="1"/>
    <xf numFmtId="43" fontId="7" fillId="0" borderId="1" xfId="1" applyFont="1" applyFill="1" applyBorder="1" applyAlignment="1">
      <alignment horizontal="center" vertical="center"/>
    </xf>
    <xf numFmtId="43" fontId="7" fillId="0" borderId="18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43" fontId="12" fillId="0" borderId="18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 wrapText="1"/>
    </xf>
    <xf numFmtId="43" fontId="4" fillId="0" borderId="21" xfId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right" vertical="center" wrapText="1"/>
    </xf>
    <xf numFmtId="0" fontId="7" fillId="0" borderId="15" xfId="0" applyFont="1" applyBorder="1" applyAlignment="1">
      <alignment horizontal="left" vertical="center" wrapText="1"/>
    </xf>
    <xf numFmtId="43" fontId="4" fillId="6" borderId="21" xfId="1" applyFont="1" applyFill="1" applyBorder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43" fontId="1" fillId="0" borderId="3" xfId="1" applyFont="1" applyBorder="1" applyAlignment="1">
      <alignment horizontal="center" vertical="center"/>
    </xf>
    <xf numFmtId="43" fontId="3" fillId="6" borderId="15" xfId="1" applyFont="1" applyFill="1" applyBorder="1" applyAlignment="1">
      <alignment horizontal="center" vertical="center"/>
    </xf>
    <xf numFmtId="43" fontId="7" fillId="0" borderId="15" xfId="1" applyFont="1" applyBorder="1" applyAlignment="1">
      <alignment horizontal="center" vertical="center"/>
    </xf>
    <xf numFmtId="43" fontId="7" fillId="6" borderId="15" xfId="1" applyFont="1" applyFill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7" fillId="6" borderId="0" xfId="1" applyFont="1" applyFill="1" applyBorder="1" applyAlignment="1">
      <alignment horizontal="center" vertical="center"/>
    </xf>
    <xf numFmtId="43" fontId="3" fillId="6" borderId="1" xfId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43" fontId="7" fillId="6" borderId="1" xfId="1" applyFont="1" applyFill="1" applyBorder="1" applyAlignment="1">
      <alignment horizontal="center" vertical="center"/>
    </xf>
    <xf numFmtId="43" fontId="3" fillId="0" borderId="15" xfId="1" applyFont="1" applyFill="1" applyBorder="1" applyAlignment="1">
      <alignment horizontal="center" vertical="center"/>
    </xf>
    <xf numFmtId="43" fontId="7" fillId="0" borderId="11" xfId="1" applyFont="1" applyBorder="1" applyAlignment="1">
      <alignment horizontal="center" vertical="center"/>
    </xf>
    <xf numFmtId="43" fontId="9" fillId="0" borderId="11" xfId="1" applyFont="1" applyBorder="1" applyAlignment="1">
      <alignment horizontal="center" vertical="center"/>
    </xf>
    <xf numFmtId="43" fontId="3" fillId="6" borderId="11" xfId="1" applyFont="1" applyFill="1" applyBorder="1" applyAlignment="1">
      <alignment horizontal="center" vertical="center"/>
    </xf>
    <xf numFmtId="43" fontId="3" fillId="0" borderId="11" xfId="1" applyFont="1" applyFill="1" applyBorder="1" applyAlignment="1">
      <alignment horizontal="center" vertical="center"/>
    </xf>
    <xf numFmtId="43" fontId="7" fillId="0" borderId="11" xfId="1" applyFont="1" applyFill="1" applyBorder="1" applyAlignment="1">
      <alignment horizontal="center" vertical="center"/>
    </xf>
    <xf numFmtId="43" fontId="9" fillId="0" borderId="11" xfId="1" applyFont="1" applyFill="1" applyBorder="1" applyAlignment="1">
      <alignment horizontal="center" vertical="center"/>
    </xf>
    <xf numFmtId="165" fontId="6" fillId="3" borderId="17" xfId="0" applyNumberFormat="1" applyFont="1" applyFill="1" applyBorder="1" applyAlignment="1">
      <alignment horizontal="right" vertical="center"/>
    </xf>
    <xf numFmtId="43" fontId="3" fillId="0" borderId="11" xfId="1" applyFont="1" applyBorder="1" applyAlignment="1">
      <alignment horizontal="center" vertical="center"/>
    </xf>
    <xf numFmtId="43" fontId="19" fillId="0" borderId="18" xfId="1" applyFont="1" applyFill="1" applyBorder="1" applyAlignment="1">
      <alignment horizontal="center" vertical="center" wrapText="1"/>
    </xf>
    <xf numFmtId="43" fontId="6" fillId="0" borderId="17" xfId="1" applyFont="1" applyFill="1" applyBorder="1" applyAlignment="1">
      <alignment horizontal="center" vertical="center" wrapText="1"/>
    </xf>
    <xf numFmtId="14" fontId="3" fillId="0" borderId="0" xfId="1" applyNumberFormat="1" applyFont="1" applyBorder="1" applyAlignment="1">
      <alignment horizontal="center" vertical="center"/>
    </xf>
    <xf numFmtId="167" fontId="6" fillId="0" borderId="7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6" fontId="6" fillId="0" borderId="8" xfId="0" applyNumberFormat="1" applyFont="1" applyFill="1" applyBorder="1" applyAlignment="1">
      <alignment horizontal="right"/>
    </xf>
    <xf numFmtId="0" fontId="0" fillId="0" borderId="15" xfId="0" applyFont="1" applyFill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wrapText="1"/>
    </xf>
    <xf numFmtId="43" fontId="6" fillId="0" borderId="18" xfId="1" applyFont="1" applyFill="1" applyBorder="1" applyAlignment="1">
      <alignment horizontal="center" vertical="center"/>
    </xf>
    <xf numFmtId="164" fontId="0" fillId="0" borderId="0" xfId="0" applyNumberFormat="1"/>
    <xf numFmtId="164" fontId="7" fillId="0" borderId="0" xfId="0" applyNumberFormat="1" applyFont="1"/>
    <xf numFmtId="164" fontId="7" fillId="0" borderId="1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wrapText="1"/>
    </xf>
    <xf numFmtId="43" fontId="18" fillId="0" borderId="15" xfId="1" applyFont="1" applyFill="1" applyBorder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0" xfId="0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68" fontId="18" fillId="0" borderId="1" xfId="0" applyNumberFormat="1" applyFont="1" applyFill="1" applyBorder="1" applyAlignment="1">
      <alignment horizontal="left" vertical="center"/>
    </xf>
    <xf numFmtId="43" fontId="4" fillId="0" borderId="1" xfId="1" applyFont="1" applyFill="1" applyBorder="1" applyAlignment="1">
      <alignment horizontal="center" vertical="center" wrapText="1"/>
    </xf>
    <xf numFmtId="43" fontId="5" fillId="6" borderId="20" xfId="1" applyFont="1" applyFill="1" applyBorder="1" applyAlignment="1">
      <alignment horizontal="center" vertical="center" wrapText="1"/>
    </xf>
    <xf numFmtId="0" fontId="7" fillId="0" borderId="9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43" fontId="6" fillId="0" borderId="1" xfId="1" applyFont="1" applyFill="1" applyBorder="1" applyAlignment="1">
      <alignment horizontal="center" vertical="center" wrapText="1"/>
    </xf>
    <xf numFmtId="43" fontId="6" fillId="0" borderId="8" xfId="1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4" fillId="0" borderId="7" xfId="0" applyFont="1" applyBorder="1" applyAlignment="1">
      <alignment horizontal="left" vertical="top" wrapText="1"/>
    </xf>
    <xf numFmtId="0" fontId="7" fillId="7" borderId="11" xfId="0" applyFont="1" applyFill="1" applyBorder="1" applyAlignment="1">
      <alignment wrapText="1"/>
    </xf>
    <xf numFmtId="0" fontId="20" fillId="0" borderId="0" xfId="0" applyFont="1" applyBorder="1"/>
    <xf numFmtId="0" fontId="7" fillId="0" borderId="16" xfId="0" applyFont="1" applyBorder="1"/>
    <xf numFmtId="43" fontId="6" fillId="0" borderId="26" xfId="1" applyFont="1" applyFill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4" xfId="0" applyFont="1" applyBorder="1"/>
    <xf numFmtId="0" fontId="8" fillId="0" borderId="18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43" fontId="8" fillId="0" borderId="1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66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3" borderId="15" xfId="0" applyNumberFormat="1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43" fontId="8" fillId="0" borderId="18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3" fontId="4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7" xfId="0" applyFont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43" fontId="8" fillId="0" borderId="11" xfId="1" applyFont="1" applyBorder="1" applyAlignment="1">
      <alignment horizontal="center" vertical="center"/>
    </xf>
    <xf numFmtId="43" fontId="8" fillId="0" borderId="18" xfId="0" applyNumberFormat="1" applyFont="1" applyBorder="1" applyAlignment="1">
      <alignment horizontal="center" vertical="center" wrapText="1"/>
    </xf>
    <xf numFmtId="165" fontId="4" fillId="3" borderId="17" xfId="0" applyNumberFormat="1" applyFont="1" applyFill="1" applyBorder="1" applyAlignment="1">
      <alignment horizontal="right" vertical="center"/>
    </xf>
    <xf numFmtId="0" fontId="25" fillId="0" borderId="7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right" vertical="center"/>
    </xf>
    <xf numFmtId="0" fontId="24" fillId="0" borderId="1" xfId="0" applyFont="1" applyBorder="1" applyAlignment="1">
      <alignment horizontal="right" vertical="center"/>
    </xf>
    <xf numFmtId="43" fontId="8" fillId="0" borderId="18" xfId="0" applyNumberFormat="1" applyFont="1" applyBorder="1" applyAlignment="1">
      <alignment horizontal="right" vertical="center"/>
    </xf>
    <xf numFmtId="43" fontId="4" fillId="0" borderId="1" xfId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right" vertical="center" wrapText="1"/>
    </xf>
    <xf numFmtId="43" fontId="4" fillId="0" borderId="8" xfId="1" applyFont="1" applyFill="1" applyBorder="1" applyAlignment="1">
      <alignment horizontal="right" vertical="center" wrapText="1"/>
    </xf>
    <xf numFmtId="43" fontId="8" fillId="0" borderId="20" xfId="0" applyNumberFormat="1" applyFont="1" applyBorder="1" applyAlignment="1">
      <alignment horizontal="right" vertical="center"/>
    </xf>
    <xf numFmtId="43" fontId="8" fillId="0" borderId="1" xfId="1" applyFont="1" applyBorder="1" applyAlignment="1">
      <alignment horizontal="right" vertical="center"/>
    </xf>
    <xf numFmtId="43" fontId="8" fillId="0" borderId="18" xfId="0" applyNumberFormat="1" applyFont="1" applyBorder="1" applyAlignment="1">
      <alignment horizontal="right" vertical="center" wrapText="1"/>
    </xf>
    <xf numFmtId="43" fontId="4" fillId="0" borderId="1" xfId="1" applyFont="1" applyFill="1" applyBorder="1" applyAlignment="1">
      <alignment horizontal="right" vertical="center" wrapText="1"/>
    </xf>
    <xf numFmtId="0" fontId="26" fillId="0" borderId="4" xfId="0" applyFont="1" applyBorder="1"/>
    <xf numFmtId="0" fontId="26" fillId="0" borderId="1" xfId="0" applyFont="1" applyBorder="1" applyAlignment="1">
      <alignment horizontal="center" vertical="center"/>
    </xf>
    <xf numFmtId="0" fontId="26" fillId="0" borderId="21" xfId="0" applyFont="1" applyBorder="1" applyAlignment="1">
      <alignment horizontal="right" vertical="center"/>
    </xf>
    <xf numFmtId="43" fontId="7" fillId="0" borderId="11" xfId="1" applyFont="1" applyFill="1" applyBorder="1" applyAlignment="1">
      <alignment horizontal="right" vertical="center"/>
    </xf>
    <xf numFmtId="0" fontId="25" fillId="0" borderId="12" xfId="0" applyFont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/>
    </xf>
    <xf numFmtId="0" fontId="28" fillId="8" borderId="14" xfId="0" applyFont="1" applyFill="1" applyBorder="1"/>
    <xf numFmtId="0" fontId="29" fillId="8" borderId="15" xfId="0" applyFont="1" applyFill="1" applyBorder="1" applyAlignment="1">
      <alignment horizontal="center" vertical="center"/>
    </xf>
    <xf numFmtId="0" fontId="30" fillId="8" borderId="15" xfId="0" applyFont="1" applyFill="1" applyBorder="1" applyAlignment="1">
      <alignment horizontal="left" vertical="center"/>
    </xf>
    <xf numFmtId="0" fontId="29" fillId="8" borderId="19" xfId="0" applyFont="1" applyFill="1" applyBorder="1" applyAlignment="1">
      <alignment horizontal="center" vertical="center" wrapText="1"/>
    </xf>
    <xf numFmtId="43" fontId="31" fillId="8" borderId="19" xfId="1" applyFont="1" applyFill="1" applyBorder="1" applyAlignment="1">
      <alignment horizontal="center" vertical="center"/>
    </xf>
    <xf numFmtId="43" fontId="31" fillId="8" borderId="19" xfId="1" applyFont="1" applyFill="1" applyBorder="1" applyAlignment="1">
      <alignment horizontal="right" vertical="center"/>
    </xf>
    <xf numFmtId="43" fontId="32" fillId="8" borderId="18" xfId="1" applyFont="1" applyFill="1" applyBorder="1" applyAlignment="1">
      <alignment horizontal="center" vertical="center" wrapText="1"/>
    </xf>
    <xf numFmtId="43" fontId="32" fillId="8" borderId="18" xfId="1" applyFont="1" applyFill="1" applyBorder="1" applyAlignment="1">
      <alignment horizontal="right" vertical="center" wrapText="1"/>
    </xf>
    <xf numFmtId="0" fontId="32" fillId="8" borderId="1" xfId="0" applyFont="1" applyFill="1" applyBorder="1" applyAlignment="1">
      <alignment horizontal="left" vertical="center" wrapText="1"/>
    </xf>
    <xf numFmtId="43" fontId="31" fillId="8" borderId="18" xfId="1" applyFont="1" applyFill="1" applyBorder="1" applyAlignment="1">
      <alignment horizontal="center" vertical="center"/>
    </xf>
    <xf numFmtId="43" fontId="31" fillId="8" borderId="18" xfId="1" applyFont="1" applyFill="1" applyBorder="1" applyAlignment="1">
      <alignment horizontal="right" vertical="center"/>
    </xf>
    <xf numFmtId="0" fontId="28" fillId="8" borderId="1" xfId="0" applyFont="1" applyFill="1" applyBorder="1"/>
    <xf numFmtId="0" fontId="29" fillId="8" borderId="1" xfId="0" applyFont="1" applyFill="1" applyBorder="1" applyAlignment="1">
      <alignment horizontal="center" vertical="center"/>
    </xf>
    <xf numFmtId="0" fontId="30" fillId="8" borderId="1" xfId="0" applyFont="1" applyFill="1" applyBorder="1" applyAlignment="1">
      <alignment horizontal="left" vertical="center"/>
    </xf>
    <xf numFmtId="43" fontId="31" fillId="8" borderId="1" xfId="1" applyFont="1" applyFill="1" applyBorder="1" applyAlignment="1">
      <alignment horizontal="center" vertical="center"/>
    </xf>
    <xf numFmtId="43" fontId="31" fillId="8" borderId="1" xfId="1" applyFont="1" applyFill="1" applyBorder="1" applyAlignment="1">
      <alignment horizontal="right" vertical="center"/>
    </xf>
    <xf numFmtId="0" fontId="28" fillId="8" borderId="4" xfId="0" applyFont="1" applyFill="1" applyBorder="1"/>
    <xf numFmtId="43" fontId="31" fillId="8" borderId="18" xfId="1" applyFont="1" applyFill="1" applyBorder="1" applyAlignment="1">
      <alignment horizontal="center" vertical="center" wrapText="1"/>
    </xf>
    <xf numFmtId="43" fontId="31" fillId="8" borderId="18" xfId="1" applyFont="1" applyFill="1" applyBorder="1" applyAlignment="1">
      <alignment horizontal="right" vertical="center" wrapText="1"/>
    </xf>
    <xf numFmtId="43" fontId="29" fillId="8" borderId="1" xfId="1" applyFont="1" applyFill="1" applyBorder="1" applyAlignment="1">
      <alignment horizontal="center" vertical="center" wrapText="1"/>
    </xf>
    <xf numFmtId="43" fontId="29" fillId="8" borderId="20" xfId="1" applyFont="1" applyFill="1" applyBorder="1" applyAlignment="1">
      <alignment horizontal="right" vertical="center" wrapText="1"/>
    </xf>
    <xf numFmtId="0" fontId="29" fillId="8" borderId="1" xfId="0" applyFont="1" applyFill="1" applyBorder="1" applyAlignment="1">
      <alignment horizontal="center" vertical="center" wrapText="1"/>
    </xf>
    <xf numFmtId="43" fontId="31" fillId="8" borderId="21" xfId="1" applyFont="1" applyFill="1" applyBorder="1" applyAlignment="1">
      <alignment horizontal="center" vertical="center" wrapText="1"/>
    </xf>
    <xf numFmtId="43" fontId="31" fillId="8" borderId="21" xfId="1" applyFont="1" applyFill="1" applyBorder="1" applyAlignment="1">
      <alignment horizontal="right" vertical="center" wrapText="1"/>
    </xf>
    <xf numFmtId="0" fontId="28" fillId="8" borderId="10" xfId="0" applyFont="1" applyFill="1" applyBorder="1"/>
    <xf numFmtId="0" fontId="31" fillId="8" borderId="1" xfId="0" applyFont="1" applyFill="1" applyBorder="1" applyAlignment="1">
      <alignment horizontal="center" vertical="center"/>
    </xf>
    <xf numFmtId="43" fontId="31" fillId="8" borderId="1" xfId="1" applyFont="1" applyFill="1" applyBorder="1" applyAlignment="1">
      <alignment horizontal="center" vertical="center" wrapText="1"/>
    </xf>
    <xf numFmtId="43" fontId="31" fillId="8" borderId="1" xfId="1" applyFont="1" applyFill="1" applyBorder="1" applyAlignment="1">
      <alignment horizontal="right" vertical="center" wrapText="1"/>
    </xf>
    <xf numFmtId="43" fontId="31" fillId="8" borderId="21" xfId="1" applyFont="1" applyFill="1" applyBorder="1" applyAlignment="1">
      <alignment horizontal="right" vertical="center"/>
    </xf>
    <xf numFmtId="0" fontId="30" fillId="8" borderId="0" xfId="0" applyFont="1" applyFill="1" applyBorder="1" applyAlignment="1">
      <alignment horizontal="left" vertical="center" wrapText="1"/>
    </xf>
    <xf numFmtId="0" fontId="31" fillId="8" borderId="11" xfId="0" applyFont="1" applyFill="1" applyBorder="1" applyAlignment="1">
      <alignment horizontal="center" vertical="center"/>
    </xf>
    <xf numFmtId="4" fontId="29" fillId="8" borderId="1" xfId="0" applyNumberFormat="1" applyFont="1" applyFill="1" applyBorder="1" applyAlignment="1">
      <alignment horizontal="right" vertical="center"/>
    </xf>
    <xf numFmtId="0" fontId="29" fillId="8" borderId="1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29" fillId="8" borderId="15" xfId="0" applyFont="1" applyFill="1" applyBorder="1" applyAlignment="1">
      <alignment vertical="center"/>
    </xf>
    <xf numFmtId="0" fontId="29" fillId="8" borderId="1" xfId="0" applyFont="1" applyFill="1" applyBorder="1" applyAlignment="1">
      <alignment vertical="center" wrapText="1"/>
    </xf>
    <xf numFmtId="0" fontId="29" fillId="8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8" fillId="0" borderId="15" xfId="0" applyFont="1" applyBorder="1" applyAlignment="1">
      <alignment vertical="center" wrapText="1"/>
    </xf>
    <xf numFmtId="0" fontId="29" fillId="8" borderId="11" xfId="0" applyFont="1" applyFill="1" applyBorder="1" applyAlignment="1">
      <alignment vertical="center" wrapText="1"/>
    </xf>
    <xf numFmtId="0" fontId="25" fillId="0" borderId="1" xfId="0" applyFont="1" applyBorder="1" applyAlignment="1">
      <alignment horizontal="left" vertical="center" wrapText="1"/>
    </xf>
    <xf numFmtId="0" fontId="27" fillId="0" borderId="0" xfId="0" applyFont="1"/>
    <xf numFmtId="0" fontId="26" fillId="0" borderId="11" xfId="0" applyFont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7" fillId="3" borderId="14" xfId="0" applyFont="1" applyFill="1" applyBorder="1"/>
    <xf numFmtId="0" fontId="8" fillId="3" borderId="1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right" vertical="center"/>
    </xf>
    <xf numFmtId="0" fontId="8" fillId="3" borderId="14" xfId="0" applyFont="1" applyFill="1" applyBorder="1"/>
    <xf numFmtId="43" fontId="4" fillId="3" borderId="18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left" vertical="center" wrapText="1"/>
    </xf>
    <xf numFmtId="43" fontId="8" fillId="3" borderId="15" xfId="1" applyFont="1" applyFill="1" applyBorder="1" applyAlignment="1">
      <alignment horizontal="right" vertical="center"/>
    </xf>
    <xf numFmtId="43" fontId="8" fillId="3" borderId="18" xfId="1" applyFont="1" applyFill="1" applyBorder="1" applyAlignment="1">
      <alignment horizontal="right" vertical="center"/>
    </xf>
    <xf numFmtId="0" fontId="4" fillId="5" borderId="27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/>
    </xf>
    <xf numFmtId="43" fontId="8" fillId="3" borderId="1" xfId="1" applyFont="1" applyFill="1" applyBorder="1" applyAlignment="1">
      <alignment horizontal="center" vertical="center"/>
    </xf>
    <xf numFmtId="43" fontId="8" fillId="3" borderId="1" xfId="1" applyFont="1" applyFill="1" applyBorder="1" applyAlignment="1">
      <alignment horizontal="right" vertical="center"/>
    </xf>
    <xf numFmtId="0" fontId="8" fillId="3" borderId="19" xfId="0" applyFont="1" applyFill="1" applyBorder="1" applyAlignment="1">
      <alignment horizontal="center" vertical="center"/>
    </xf>
    <xf numFmtId="43" fontId="8" fillId="3" borderId="19" xfId="1" applyFont="1" applyFill="1" applyBorder="1" applyAlignment="1">
      <alignment horizontal="right" vertical="center"/>
    </xf>
    <xf numFmtId="0" fontId="8" fillId="3" borderId="15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horizontal="center" vertical="center" wrapText="1"/>
    </xf>
    <xf numFmtId="43" fontId="8" fillId="3" borderId="18" xfId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43" fontId="8" fillId="3" borderId="17" xfId="1" applyFont="1" applyFill="1" applyBorder="1" applyAlignment="1">
      <alignment horizontal="right" vertical="center"/>
    </xf>
    <xf numFmtId="43" fontId="4" fillId="3" borderId="17" xfId="1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43" fontId="4" fillId="3" borderId="18" xfId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8" fillId="3" borderId="18" xfId="0" applyNumberFormat="1" applyFont="1" applyFill="1" applyBorder="1" applyAlignment="1">
      <alignment horizontal="center" vertical="center"/>
    </xf>
    <xf numFmtId="164" fontId="8" fillId="3" borderId="18" xfId="0" applyNumberFormat="1" applyFont="1" applyFill="1" applyBorder="1" applyAlignment="1">
      <alignment horizontal="right" vertical="center"/>
    </xf>
    <xf numFmtId="0" fontId="4" fillId="3" borderId="15" xfId="0" applyFont="1" applyFill="1" applyBorder="1" applyAlignment="1">
      <alignment horizontal="center" vertical="center" wrapText="1"/>
    </xf>
    <xf numFmtId="0" fontId="25" fillId="3" borderId="15" xfId="0" applyFont="1" applyFill="1" applyBorder="1" applyAlignment="1">
      <alignment horizontal="left" vertical="center" wrapText="1"/>
    </xf>
    <xf numFmtId="0" fontId="26" fillId="3" borderId="15" xfId="0" applyFont="1" applyFill="1" applyBorder="1" applyAlignment="1">
      <alignment horizontal="center" vertical="center"/>
    </xf>
    <xf numFmtId="0" fontId="26" fillId="3" borderId="18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26" fillId="3" borderId="15" xfId="0" applyFont="1" applyFill="1" applyBorder="1" applyAlignment="1">
      <alignment horizontal="center" vertical="center" wrapText="1"/>
    </xf>
    <xf numFmtId="43" fontId="26" fillId="3" borderId="18" xfId="1" applyFont="1" applyFill="1" applyBorder="1" applyAlignment="1">
      <alignment horizontal="right" vertical="center"/>
    </xf>
    <xf numFmtId="0" fontId="34" fillId="3" borderId="1" xfId="0" applyFont="1" applyFill="1" applyBorder="1" applyAlignment="1">
      <alignment horizontal="left" vertical="center" wrapText="1"/>
    </xf>
    <xf numFmtId="0" fontId="34" fillId="3" borderId="1" xfId="0" applyFont="1" applyFill="1" applyBorder="1" applyAlignment="1">
      <alignment horizontal="center" vertical="center"/>
    </xf>
    <xf numFmtId="0" fontId="34" fillId="3" borderId="18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vertical="center" wrapText="1"/>
    </xf>
    <xf numFmtId="0" fontId="26" fillId="3" borderId="19" xfId="0" applyFont="1" applyFill="1" applyBorder="1" applyAlignment="1">
      <alignment horizontal="center" vertical="center" wrapText="1"/>
    </xf>
    <xf numFmtId="0" fontId="34" fillId="3" borderId="19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7" fillId="3" borderId="9" xfId="0" applyFont="1" applyFill="1" applyBorder="1"/>
    <xf numFmtId="43" fontId="4" fillId="3" borderId="18" xfId="1" applyFont="1" applyFill="1" applyBorder="1" applyAlignment="1">
      <alignment horizontal="right" vertical="center"/>
    </xf>
    <xf numFmtId="0" fontId="7" fillId="3" borderId="23" xfId="0" applyFont="1" applyFill="1" applyBorder="1"/>
    <xf numFmtId="0" fontId="8" fillId="3" borderId="1" xfId="0" applyFont="1" applyFill="1" applyBorder="1" applyAlignment="1">
      <alignment horizontal="left" vertical="center"/>
    </xf>
    <xf numFmtId="43" fontId="4" fillId="3" borderId="1" xfId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7" fillId="3" borderId="4" xfId="0" applyFont="1" applyFill="1" applyBorder="1"/>
    <xf numFmtId="166" fontId="4" fillId="3" borderId="1" xfId="0" applyNumberFormat="1" applyFont="1" applyFill="1" applyBorder="1" applyAlignment="1">
      <alignment horizontal="left" vertical="center" wrapText="1"/>
    </xf>
    <xf numFmtId="165" fontId="8" fillId="3" borderId="18" xfId="1" applyNumberFormat="1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/>
    </xf>
    <xf numFmtId="43" fontId="4" fillId="3" borderId="15" xfId="1" applyFont="1" applyFill="1" applyBorder="1" applyAlignment="1">
      <alignment horizontal="right" vertical="center"/>
    </xf>
    <xf numFmtId="0" fontId="4" fillId="3" borderId="32" xfId="0" applyFont="1" applyFill="1" applyBorder="1" applyAlignment="1">
      <alignment horizontal="left" vertical="center" wrapText="1"/>
    </xf>
    <xf numFmtId="43" fontId="4" fillId="3" borderId="18" xfId="1" applyFont="1" applyFill="1" applyBorder="1" applyAlignment="1">
      <alignment horizontal="right" vertical="center" wrapText="1"/>
    </xf>
    <xf numFmtId="43" fontId="4" fillId="3" borderId="1" xfId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27" fillId="3" borderId="1" xfId="0" applyFont="1" applyFill="1" applyBorder="1"/>
    <xf numFmtId="0" fontId="26" fillId="3" borderId="1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center"/>
    </xf>
    <xf numFmtId="0" fontId="26" fillId="3" borderId="19" xfId="0" applyFont="1" applyFill="1" applyBorder="1" applyAlignment="1">
      <alignment horizontal="center" vertical="center"/>
    </xf>
    <xf numFmtId="43" fontId="26" fillId="3" borderId="19" xfId="1" applyFont="1" applyFill="1" applyBorder="1" applyAlignment="1">
      <alignment horizontal="right" vertical="center"/>
    </xf>
    <xf numFmtId="0" fontId="26" fillId="3" borderId="15" xfId="0" applyFont="1" applyFill="1" applyBorder="1" applyAlignment="1">
      <alignment vertical="center" wrapText="1"/>
    </xf>
    <xf numFmtId="0" fontId="7" fillId="3" borderId="15" xfId="0" applyFont="1" applyFill="1" applyBorder="1"/>
    <xf numFmtId="0" fontId="4" fillId="3" borderId="29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/>
    </xf>
    <xf numFmtId="43" fontId="8" fillId="3" borderId="31" xfId="1" applyFont="1" applyFill="1" applyBorder="1" applyAlignment="1">
      <alignment horizontal="right" vertical="center"/>
    </xf>
    <xf numFmtId="0" fontId="8" fillId="3" borderId="29" xfId="0" applyFont="1" applyFill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7" fillId="3" borderId="10" xfId="0" applyFont="1" applyFill="1" applyBorder="1"/>
    <xf numFmtId="0" fontId="8" fillId="3" borderId="0" xfId="0" applyFont="1" applyFill="1" applyAlignment="1">
      <alignment vertical="center" wrapText="1"/>
    </xf>
    <xf numFmtId="43" fontId="8" fillId="3" borderId="11" xfId="1" applyFont="1" applyFill="1" applyBorder="1" applyAlignment="1">
      <alignment horizontal="right" vertical="center"/>
    </xf>
    <xf numFmtId="43" fontId="4" fillId="3" borderId="1" xfId="1" applyFont="1" applyFill="1" applyBorder="1" applyAlignment="1">
      <alignment horizontal="right" vertical="center" wrapText="1"/>
    </xf>
    <xf numFmtId="0" fontId="8" fillId="3" borderId="10" xfId="0" applyFont="1" applyFill="1" applyBorder="1"/>
    <xf numFmtId="0" fontId="25" fillId="3" borderId="15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left" vertical="center" wrapText="1"/>
    </xf>
    <xf numFmtId="164" fontId="8" fillId="3" borderId="1" xfId="0" applyNumberFormat="1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6" fillId="3" borderId="14" xfId="0" applyFont="1" applyFill="1" applyBorder="1"/>
    <xf numFmtId="0" fontId="25" fillId="4" borderId="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3" borderId="21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0" fontId="26" fillId="3" borderId="18" xfId="0" applyFont="1" applyFill="1" applyBorder="1" applyAlignment="1">
      <alignment wrapText="1"/>
    </xf>
    <xf numFmtId="0" fontId="26" fillId="3" borderId="1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43" fontId="7" fillId="3" borderId="1" xfId="1" applyFont="1" applyFill="1" applyBorder="1" applyAlignment="1">
      <alignment horizontal="right" vertical="center"/>
    </xf>
    <xf numFmtId="0" fontId="27" fillId="3" borderId="1" xfId="0" applyFont="1" applyFill="1" applyBorder="1" applyAlignment="1">
      <alignment vertical="center"/>
    </xf>
    <xf numFmtId="43" fontId="27" fillId="3" borderId="1" xfId="1" applyFont="1" applyFill="1" applyBorder="1" applyAlignment="1">
      <alignment horizontal="right" vertical="center"/>
    </xf>
    <xf numFmtId="0" fontId="7" fillId="3" borderId="16" xfId="0" applyFont="1" applyFill="1" applyBorder="1" applyAlignment="1">
      <alignment vertical="center"/>
    </xf>
    <xf numFmtId="0" fontId="4" fillId="3" borderId="28" xfId="0" applyFont="1" applyFill="1" applyBorder="1" applyAlignment="1">
      <alignment horizontal="center" vertical="center" wrapText="1"/>
    </xf>
    <xf numFmtId="43" fontId="7" fillId="3" borderId="11" xfId="1" applyFont="1" applyFill="1" applyBorder="1" applyAlignment="1">
      <alignment horizontal="right" vertical="center"/>
    </xf>
    <xf numFmtId="0" fontId="4" fillId="3" borderId="11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left" vertical="center" wrapText="1"/>
    </xf>
    <xf numFmtId="43" fontId="4" fillId="3" borderId="17" xfId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left" vertical="center" wrapText="1"/>
    </xf>
    <xf numFmtId="43" fontId="6" fillId="3" borderId="17" xfId="1" applyFont="1" applyFill="1" applyBorder="1" applyAlignment="1">
      <alignment horizontal="center" vertical="center"/>
    </xf>
    <xf numFmtId="43" fontId="6" fillId="3" borderId="1" xfId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7" fillId="3" borderId="14" xfId="0" applyFont="1" applyFill="1" applyBorder="1"/>
    <xf numFmtId="43" fontId="6" fillId="3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4" xfId="0" applyFont="1" applyFill="1" applyBorder="1"/>
    <xf numFmtId="0" fontId="8" fillId="0" borderId="15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43" fontId="10" fillId="0" borderId="1" xfId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5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right" vertical="center"/>
    </xf>
    <xf numFmtId="0" fontId="7" fillId="0" borderId="0" xfId="0" applyFont="1" applyFill="1"/>
    <xf numFmtId="165" fontId="8" fillId="0" borderId="21" xfId="0" applyNumberFormat="1" applyFont="1" applyBorder="1" applyAlignment="1">
      <alignment horizontal="center" vertical="center"/>
    </xf>
    <xf numFmtId="165" fontId="8" fillId="0" borderId="2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5" xfId="0" applyNumberFormat="1" applyFont="1" applyBorder="1" applyAlignment="1">
      <alignment horizontal="right" vertical="center"/>
    </xf>
    <xf numFmtId="0" fontId="7" fillId="0" borderId="23" xfId="0" applyFont="1" applyFill="1" applyBorder="1"/>
    <xf numFmtId="0" fontId="7" fillId="3" borderId="34" xfId="0" applyFont="1" applyFill="1" applyBorder="1"/>
    <xf numFmtId="0" fontId="7" fillId="0" borderId="25" xfId="0" applyFont="1" applyBorder="1"/>
    <xf numFmtId="43" fontId="8" fillId="0" borderId="18" xfId="1" applyFont="1" applyBorder="1" applyAlignment="1">
      <alignment horizontal="right" vertical="center"/>
    </xf>
    <xf numFmtId="164" fontId="8" fillId="0" borderId="18" xfId="0" applyNumberFormat="1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3" fontId="8" fillId="0" borderId="21" xfId="0" applyNumberFormat="1" applyFont="1" applyBorder="1" applyAlignment="1">
      <alignment horizontal="center" vertical="center"/>
    </xf>
    <xf numFmtId="43" fontId="8" fillId="0" borderId="21" xfId="0" applyNumberFormat="1" applyFont="1" applyBorder="1" applyAlignment="1">
      <alignment horizontal="right" vertical="center"/>
    </xf>
    <xf numFmtId="43" fontId="4" fillId="3" borderId="11" xfId="1" applyFont="1" applyFill="1" applyBorder="1" applyAlignment="1">
      <alignment horizontal="right" vertical="center" wrapText="1"/>
    </xf>
    <xf numFmtId="43" fontId="4" fillId="0" borderId="18" xfId="1" applyFont="1" applyFill="1" applyBorder="1" applyAlignment="1">
      <alignment horizontal="right" vertical="center" wrapText="1"/>
    </xf>
    <xf numFmtId="0" fontId="26" fillId="0" borderId="19" xfId="0" applyFont="1" applyFill="1" applyBorder="1" applyAlignment="1">
      <alignment horizontal="center" vertical="center" wrapText="1"/>
    </xf>
    <xf numFmtId="43" fontId="25" fillId="0" borderId="18" xfId="1" applyFont="1" applyFill="1" applyBorder="1" applyAlignment="1">
      <alignment horizontal="center" vertical="center" wrapText="1"/>
    </xf>
    <xf numFmtId="43" fontId="25" fillId="0" borderId="18" xfId="1" applyFont="1" applyFill="1" applyBorder="1" applyAlignment="1">
      <alignment horizontal="right" vertical="center" wrapText="1"/>
    </xf>
    <xf numFmtId="0" fontId="26" fillId="0" borderId="1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43" fontId="15" fillId="3" borderId="18" xfId="1" applyFont="1" applyFill="1" applyBorder="1" applyAlignment="1">
      <alignment horizontal="center" vertical="center" wrapText="1"/>
    </xf>
    <xf numFmtId="0" fontId="7" fillId="0" borderId="5" xfId="0" applyFont="1" applyBorder="1"/>
    <xf numFmtId="0" fontId="4" fillId="4" borderId="0" xfId="0" applyFont="1" applyFill="1" applyBorder="1" applyAlignment="1">
      <alignment horizontal="left" vertical="center" wrapText="1"/>
    </xf>
    <xf numFmtId="0" fontId="37" fillId="0" borderId="0" xfId="0" applyFont="1" applyBorder="1"/>
    <xf numFmtId="0" fontId="14" fillId="0" borderId="0" xfId="0" applyFont="1" applyBorder="1" applyAlignment="1">
      <alignment horizontal="left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 wrapText="1"/>
    </xf>
    <xf numFmtId="0" fontId="7" fillId="0" borderId="0" xfId="0" applyFont="1" applyBorder="1"/>
    <xf numFmtId="0" fontId="8" fillId="0" borderId="0" xfId="0" applyFont="1" applyAlignment="1">
      <alignment horizontal="left" vertical="center"/>
    </xf>
    <xf numFmtId="0" fontId="29" fillId="0" borderId="1" xfId="0" applyFont="1" applyBorder="1" applyAlignment="1">
      <alignment vertical="center" wrapText="1"/>
    </xf>
    <xf numFmtId="0" fontId="28" fillId="0" borderId="0" xfId="0" applyFont="1"/>
    <xf numFmtId="164" fontId="29" fillId="0" borderId="1" xfId="0" applyNumberFormat="1" applyFont="1" applyBorder="1" applyAlignment="1">
      <alignment vertical="center" wrapText="1"/>
    </xf>
    <xf numFmtId="0" fontId="28" fillId="0" borderId="0" xfId="0" applyFont="1" applyFill="1"/>
    <xf numFmtId="0" fontId="23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vertical="center" wrapText="1"/>
    </xf>
    <xf numFmtId="0" fontId="23" fillId="3" borderId="15" xfId="0" applyFont="1" applyFill="1" applyBorder="1" applyAlignment="1">
      <alignment horizontal="center" vertical="center" wrapText="1"/>
    </xf>
    <xf numFmtId="43" fontId="8" fillId="3" borderId="18" xfId="0" applyNumberFormat="1" applyFont="1" applyFill="1" applyBorder="1" applyAlignment="1">
      <alignment horizontal="center" vertical="center"/>
    </xf>
    <xf numFmtId="43" fontId="7" fillId="0" borderId="1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right" vertical="center"/>
    </xf>
    <xf numFmtId="166" fontId="4" fillId="0" borderId="15" xfId="0" applyNumberFormat="1" applyFont="1" applyBorder="1" applyAlignment="1">
      <alignment horizontal="right" vertical="center"/>
    </xf>
    <xf numFmtId="43" fontId="8" fillId="0" borderId="0" xfId="1" applyFont="1" applyAlignment="1">
      <alignment horizontal="right" vertical="center"/>
    </xf>
    <xf numFmtId="43" fontId="8" fillId="0" borderId="0" xfId="1" applyFont="1" applyBorder="1" applyAlignment="1">
      <alignment horizontal="right" vertical="center"/>
    </xf>
    <xf numFmtId="43" fontId="24" fillId="0" borderId="3" xfId="1" applyFont="1" applyBorder="1" applyAlignment="1">
      <alignment horizontal="right" vertical="center"/>
    </xf>
    <xf numFmtId="43" fontId="29" fillId="8" borderId="15" xfId="1" applyFont="1" applyFill="1" applyBorder="1" applyAlignment="1">
      <alignment horizontal="right" vertical="center"/>
    </xf>
    <xf numFmtId="43" fontId="8" fillId="0" borderId="15" xfId="1" applyFont="1" applyFill="1" applyBorder="1" applyAlignment="1">
      <alignment horizontal="right" vertical="center"/>
    </xf>
    <xf numFmtId="169" fontId="4" fillId="3" borderId="7" xfId="0" applyNumberFormat="1" applyFont="1" applyFill="1" applyBorder="1" applyAlignment="1">
      <alignment horizontal="right" vertical="center"/>
    </xf>
    <xf numFmtId="169" fontId="4" fillId="3" borderId="12" xfId="0" applyNumberFormat="1" applyFont="1" applyFill="1" applyBorder="1" applyAlignment="1">
      <alignment horizontal="right" vertical="center"/>
    </xf>
    <xf numFmtId="43" fontId="29" fillId="8" borderId="1" xfId="1" applyFont="1" applyFill="1" applyBorder="1" applyAlignment="1">
      <alignment horizontal="right" vertical="center"/>
    </xf>
    <xf numFmtId="43" fontId="4" fillId="3" borderId="17" xfId="1" applyFont="1" applyFill="1" applyBorder="1" applyAlignment="1">
      <alignment horizontal="right" vertical="center"/>
    </xf>
    <xf numFmtId="169" fontId="4" fillId="4" borderId="1" xfId="0" applyNumberFormat="1" applyFont="1" applyFill="1" applyBorder="1" applyAlignment="1">
      <alignment horizontal="right" vertical="center"/>
    </xf>
    <xf numFmtId="164" fontId="8" fillId="3" borderId="19" xfId="0" applyNumberFormat="1" applyFont="1" applyFill="1" applyBorder="1" applyAlignment="1">
      <alignment horizontal="right" vertical="center"/>
    </xf>
    <xf numFmtId="43" fontId="26" fillId="3" borderId="15" xfId="1" applyFont="1" applyFill="1" applyBorder="1" applyAlignment="1">
      <alignment horizontal="right" vertical="center"/>
    </xf>
    <xf numFmtId="43" fontId="34" fillId="3" borderId="1" xfId="1" applyFont="1" applyFill="1" applyBorder="1" applyAlignment="1">
      <alignment horizontal="right" vertical="center"/>
    </xf>
    <xf numFmtId="43" fontId="8" fillId="0" borderId="1" xfId="1" applyFont="1" applyFill="1" applyBorder="1" applyAlignment="1">
      <alignment horizontal="right" vertical="center"/>
    </xf>
    <xf numFmtId="43" fontId="25" fillId="0" borderId="8" xfId="1" applyFont="1" applyFill="1" applyBorder="1" applyAlignment="1">
      <alignment horizontal="right" vertical="center" wrapText="1"/>
    </xf>
    <xf numFmtId="43" fontId="4" fillId="0" borderId="0" xfId="1" applyFont="1" applyFill="1" applyBorder="1" applyAlignment="1">
      <alignment horizontal="right" vertical="center" wrapText="1"/>
    </xf>
    <xf numFmtId="43" fontId="4" fillId="0" borderId="1" xfId="2" applyFont="1" applyFill="1" applyBorder="1" applyAlignment="1">
      <alignment horizontal="right" vertical="center"/>
    </xf>
    <xf numFmtId="167" fontId="4" fillId="0" borderId="7" xfId="0" applyNumberFormat="1" applyFont="1" applyFill="1" applyBorder="1" applyAlignment="1">
      <alignment horizontal="right" vertical="center"/>
    </xf>
    <xf numFmtId="167" fontId="4" fillId="0" borderId="33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6" fontId="4" fillId="0" borderId="8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43" fontId="4" fillId="0" borderId="8" xfId="1" applyFont="1" applyFill="1" applyBorder="1" applyAlignment="1">
      <alignment horizontal="right" vertical="center"/>
    </xf>
    <xf numFmtId="43" fontId="4" fillId="0" borderId="7" xfId="1" applyFont="1" applyFill="1" applyBorder="1" applyAlignment="1">
      <alignment horizontal="right" vertical="center"/>
    </xf>
    <xf numFmtId="43" fontId="7" fillId="3" borderId="15" xfId="1" applyFont="1" applyFill="1" applyBorder="1" applyAlignment="1">
      <alignment horizontal="right" vertical="center"/>
    </xf>
    <xf numFmtId="43" fontId="7" fillId="3" borderId="29" xfId="1" applyFont="1" applyFill="1" applyBorder="1" applyAlignment="1">
      <alignment horizontal="right" vertical="center"/>
    </xf>
    <xf numFmtId="43" fontId="8" fillId="3" borderId="29" xfId="1" applyFont="1" applyFill="1" applyBorder="1" applyAlignment="1">
      <alignment horizontal="right" vertical="center"/>
    </xf>
    <xf numFmtId="43" fontId="8" fillId="0" borderId="11" xfId="1" applyFont="1" applyBorder="1" applyAlignment="1">
      <alignment horizontal="right" vertical="center"/>
    </xf>
    <xf numFmtId="43" fontId="29" fillId="8" borderId="11" xfId="1" applyFont="1" applyFill="1" applyBorder="1" applyAlignment="1">
      <alignment horizontal="right" vertical="center"/>
    </xf>
    <xf numFmtId="43" fontId="8" fillId="0" borderId="11" xfId="1" applyFont="1" applyFill="1" applyBorder="1" applyAlignment="1">
      <alignment horizontal="right" vertical="center"/>
    </xf>
    <xf numFmtId="43" fontId="26" fillId="3" borderId="11" xfId="1" applyFont="1" applyFill="1" applyBorder="1" applyAlignment="1">
      <alignment horizontal="right" vertical="center"/>
    </xf>
    <xf numFmtId="43" fontId="26" fillId="0" borderId="15" xfId="1" applyFont="1" applyFill="1" applyBorder="1" applyAlignment="1">
      <alignment horizontal="right" vertical="center"/>
    </xf>
    <xf numFmtId="43" fontId="4" fillId="3" borderId="21" xfId="1" applyFont="1" applyFill="1" applyBorder="1" applyAlignment="1">
      <alignment horizontal="right" vertical="center" wrapText="1"/>
    </xf>
    <xf numFmtId="43" fontId="26" fillId="3" borderId="1" xfId="1" applyFont="1" applyFill="1" applyBorder="1" applyAlignment="1">
      <alignment horizontal="right" vertical="center"/>
    </xf>
    <xf numFmtId="43" fontId="26" fillId="0" borderId="11" xfId="1" applyFont="1" applyBorder="1" applyAlignment="1">
      <alignment horizontal="right" vertical="center"/>
    </xf>
    <xf numFmtId="43" fontId="26" fillId="0" borderId="11" xfId="1" applyFont="1" applyFill="1" applyBorder="1" applyAlignment="1">
      <alignment horizontal="right" vertical="center"/>
    </xf>
    <xf numFmtId="43" fontId="4" fillId="3" borderId="17" xfId="1" applyFont="1" applyFill="1" applyBorder="1" applyAlignment="1">
      <alignment horizontal="right" vertical="center" wrapText="1"/>
    </xf>
    <xf numFmtId="43" fontId="6" fillId="3" borderId="1" xfId="1" applyFont="1" applyFill="1" applyBorder="1" applyAlignment="1">
      <alignment horizontal="right" vertical="center" wrapText="1"/>
    </xf>
    <xf numFmtId="43" fontId="23" fillId="0" borderId="1" xfId="1" applyFont="1" applyBorder="1" applyAlignment="1">
      <alignment horizontal="right" vertical="center"/>
    </xf>
    <xf numFmtId="14" fontId="8" fillId="0" borderId="0" xfId="1" applyNumberFormat="1" applyFont="1" applyBorder="1" applyAlignment="1">
      <alignment horizontal="right" vertical="center"/>
    </xf>
    <xf numFmtId="0" fontId="4" fillId="3" borderId="0" xfId="0" applyFont="1" applyFill="1" applyAlignment="1">
      <alignment vertical="center" wrapText="1"/>
    </xf>
    <xf numFmtId="43" fontId="8" fillId="3" borderId="11" xfId="1" applyFont="1" applyFill="1" applyBorder="1" applyAlignment="1">
      <alignment horizontal="right" vertical="center" wrapText="1"/>
    </xf>
    <xf numFmtId="0" fontId="7" fillId="3" borderId="11" xfId="0" applyFont="1" applyFill="1" applyBorder="1"/>
    <xf numFmtId="0" fontId="8" fillId="3" borderId="2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wrapText="1"/>
    </xf>
    <xf numFmtId="0" fontId="7" fillId="3" borderId="25" xfId="0" applyFont="1" applyFill="1" applyBorder="1"/>
    <xf numFmtId="43" fontId="8" fillId="0" borderId="1" xfId="0" applyNumberFormat="1" applyFont="1" applyBorder="1" applyAlignment="1">
      <alignment horizontal="right" vertical="center"/>
    </xf>
    <xf numFmtId="0" fontId="9" fillId="0" borderId="0" xfId="0" applyFont="1"/>
    <xf numFmtId="164" fontId="38" fillId="0" borderId="0" xfId="0" applyNumberFormat="1" applyFont="1"/>
    <xf numFmtId="49" fontId="7" fillId="3" borderId="1" xfId="0" applyNumberFormat="1" applyFont="1" applyFill="1" applyBorder="1"/>
    <xf numFmtId="0" fontId="23" fillId="0" borderId="0" xfId="0" applyFont="1" applyFill="1" applyBorder="1" applyAlignment="1">
      <alignment vertical="center" wrapText="1"/>
    </xf>
    <xf numFmtId="0" fontId="7" fillId="0" borderId="0" xfId="0" applyFont="1" applyFill="1" applyBorder="1"/>
    <xf numFmtId="0" fontId="8" fillId="3" borderId="0" xfId="0" applyFont="1" applyFill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164" fontId="9" fillId="0" borderId="0" xfId="0" applyNumberFormat="1" applyFont="1"/>
    <xf numFmtId="0" fontId="4" fillId="3" borderId="11" xfId="0" applyFont="1" applyFill="1" applyBorder="1" applyAlignment="1">
      <alignment horizontal="left" vertical="center" wrapText="1"/>
    </xf>
    <xf numFmtId="0" fontId="27" fillId="3" borderId="25" xfId="0" applyFont="1" applyFill="1" applyBorder="1"/>
    <xf numFmtId="43" fontId="25" fillId="3" borderId="18" xfId="1" applyFont="1" applyFill="1" applyBorder="1" applyAlignment="1">
      <alignment horizontal="center" vertical="center" wrapText="1"/>
    </xf>
    <xf numFmtId="0" fontId="39" fillId="0" borderId="0" xfId="0" applyFont="1"/>
    <xf numFmtId="0" fontId="8" fillId="0" borderId="18" xfId="0" applyFont="1" applyFill="1" applyBorder="1" applyAlignment="1">
      <alignment vertical="center" wrapText="1"/>
    </xf>
    <xf numFmtId="0" fontId="4" fillId="5" borderId="18" xfId="0" applyFont="1" applyFill="1" applyBorder="1" applyAlignment="1">
      <alignment horizontal="center" vertical="center" wrapText="1"/>
    </xf>
    <xf numFmtId="44" fontId="4" fillId="0" borderId="1" xfId="0" applyNumberFormat="1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 wrapText="1"/>
    </xf>
    <xf numFmtId="44" fontId="8" fillId="0" borderId="1" xfId="1" applyNumberFormat="1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center" vertical="center"/>
    </xf>
    <xf numFmtId="43" fontId="8" fillId="0" borderId="18" xfId="1" applyFont="1" applyFill="1" applyBorder="1" applyAlignment="1">
      <alignment horizontal="right" vertical="center"/>
    </xf>
    <xf numFmtId="0" fontId="8" fillId="0" borderId="1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8" fillId="0" borderId="18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44" fontId="4" fillId="0" borderId="1" xfId="0" applyNumberFormat="1" applyFont="1" applyFill="1" applyBorder="1" applyAlignment="1">
      <alignment horizontal="right"/>
    </xf>
    <xf numFmtId="44" fontId="8" fillId="0" borderId="1" xfId="0" applyNumberFormat="1" applyFont="1" applyFill="1" applyBorder="1" applyAlignment="1">
      <alignment horizontal="center" vertical="center"/>
    </xf>
    <xf numFmtId="0" fontId="26" fillId="3" borderId="11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left" vertical="center" wrapText="1"/>
    </xf>
    <xf numFmtId="0" fontId="25" fillId="0" borderId="15" xfId="0" applyFont="1" applyFill="1" applyBorder="1" applyAlignment="1">
      <alignment horizontal="center" vertical="center" wrapText="1"/>
    </xf>
    <xf numFmtId="44" fontId="25" fillId="0" borderId="15" xfId="0" applyNumberFormat="1" applyFont="1" applyFill="1" applyBorder="1" applyAlignment="1">
      <alignment horizontal="right"/>
    </xf>
    <xf numFmtId="0" fontId="8" fillId="3" borderId="1" xfId="0" applyFont="1" applyFill="1" applyBorder="1"/>
    <xf numFmtId="0" fontId="4" fillId="0" borderId="15" xfId="0" applyFont="1" applyFill="1" applyBorder="1" applyAlignment="1">
      <alignment horizontal="left" vertical="center" wrapText="1"/>
    </xf>
    <xf numFmtId="43" fontId="8" fillId="0" borderId="1" xfId="1" applyFont="1" applyFill="1" applyBorder="1" applyAlignment="1">
      <alignment horizontal="center" vertical="center"/>
    </xf>
    <xf numFmtId="164" fontId="28" fillId="0" borderId="0" xfId="0" applyNumberFormat="1" applyFont="1"/>
    <xf numFmtId="0" fontId="29" fillId="0" borderId="1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</cellXfs>
  <cellStyles count="4">
    <cellStyle name="Čiarka" xfId="1" builtinId="3"/>
    <cellStyle name="Čiarka 2" xfId="2" xr:uid="{00000000-0005-0000-0000-000001000000}"/>
    <cellStyle name="Normálna" xfId="0" builtinId="0"/>
    <cellStyle name="Normálna 2" xfId="3" xr:uid="{47826930-C67F-45E8-89E9-96D5A3DA70FC}"/>
  </cellStyles>
  <dxfs count="0"/>
  <tableStyles count="0" defaultTableStyle="TableStyleMedium2" defaultPivotStyle="PivotStyleLight16"/>
  <colors>
    <mruColors>
      <color rgb="FFCC99FF"/>
      <color rgb="FFFFFF99"/>
      <color rgb="FF66FFFF"/>
      <color rgb="FFCC66FF"/>
      <color rgb="FFFFCC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8"/>
  <sheetViews>
    <sheetView topLeftCell="A41" zoomScale="75" zoomScaleNormal="75" workbookViewId="0">
      <selection activeCell="B6" sqref="B6"/>
    </sheetView>
  </sheetViews>
  <sheetFormatPr defaultRowHeight="15" x14ac:dyDescent="0.25"/>
  <cols>
    <col min="1" max="1" width="18.140625" customWidth="1"/>
    <col min="2" max="2" width="35" style="113" bestFit="1" customWidth="1"/>
    <col min="3" max="3" width="25.28515625" style="31" customWidth="1"/>
    <col min="4" max="4" width="24" style="202" customWidth="1"/>
    <col min="5" max="5" width="33.85546875" style="31" customWidth="1"/>
    <col min="6" max="6" width="21.5703125" style="31" customWidth="1"/>
    <col min="7" max="7" width="62.5703125" customWidth="1"/>
    <col min="8" max="8" width="21.5703125" customWidth="1"/>
  </cols>
  <sheetData>
    <row r="1" spans="1:7" ht="18.75" x14ac:dyDescent="0.25">
      <c r="B1" s="112" t="s">
        <v>175</v>
      </c>
    </row>
    <row r="3" spans="1:7" ht="15.75" thickBot="1" x14ac:dyDescent="0.3">
      <c r="A3" s="10"/>
      <c r="B3" s="114"/>
      <c r="C3" s="29"/>
      <c r="D3" s="203"/>
      <c r="E3" s="29"/>
      <c r="F3" s="29"/>
    </row>
    <row r="4" spans="1:7" ht="15.75" thickBot="1" x14ac:dyDescent="0.3">
      <c r="A4" s="8" t="s">
        <v>7</v>
      </c>
      <c r="B4" s="115" t="s">
        <v>8</v>
      </c>
      <c r="C4" s="9" t="s">
        <v>9</v>
      </c>
      <c r="D4" s="204" t="s">
        <v>10</v>
      </c>
      <c r="E4" s="66" t="s">
        <v>11</v>
      </c>
      <c r="F4" s="74" t="s">
        <v>173</v>
      </c>
      <c r="G4" s="140" t="s">
        <v>176</v>
      </c>
    </row>
    <row r="5" spans="1:7" x14ac:dyDescent="0.25">
      <c r="A5" s="24" t="s">
        <v>73</v>
      </c>
      <c r="B5" s="116" t="s">
        <v>164</v>
      </c>
      <c r="C5" s="25"/>
      <c r="D5" s="205"/>
      <c r="E5" s="81"/>
      <c r="F5" s="161">
        <v>7341493.5199999996</v>
      </c>
      <c r="G5" s="139"/>
    </row>
    <row r="6" spans="1:7" ht="30" x14ac:dyDescent="0.25">
      <c r="A6" s="33" t="s">
        <v>73</v>
      </c>
      <c r="B6" s="200" t="s">
        <v>177</v>
      </c>
      <c r="C6" s="34" t="s">
        <v>264</v>
      </c>
      <c r="D6" s="206">
        <v>3000000</v>
      </c>
      <c r="E6" s="42" t="s">
        <v>1</v>
      </c>
      <c r="F6" s="79"/>
      <c r="G6" s="133" t="s">
        <v>206</v>
      </c>
    </row>
    <row r="7" spans="1:7" ht="45" x14ac:dyDescent="0.25">
      <c r="A7" s="24" t="s">
        <v>74</v>
      </c>
      <c r="B7" s="116" t="s">
        <v>163</v>
      </c>
      <c r="C7" s="25"/>
      <c r="D7" s="205"/>
      <c r="E7" s="81"/>
      <c r="F7" s="162">
        <v>1803173.85</v>
      </c>
      <c r="G7" s="77" t="s">
        <v>241</v>
      </c>
    </row>
    <row r="8" spans="1:7" s="37" customFormat="1" ht="40.5" customHeight="1" x14ac:dyDescent="0.25">
      <c r="A8" s="33" t="s">
        <v>74</v>
      </c>
      <c r="B8" s="237" t="s">
        <v>123</v>
      </c>
      <c r="C8" s="34" t="s">
        <v>109</v>
      </c>
      <c r="D8" s="206">
        <v>1000000</v>
      </c>
      <c r="E8" s="83" t="s">
        <v>0</v>
      </c>
      <c r="F8" s="84" t="s">
        <v>181</v>
      </c>
      <c r="G8" s="142" t="s">
        <v>232</v>
      </c>
    </row>
    <row r="9" spans="1:7" s="37" customFormat="1" x14ac:dyDescent="0.25">
      <c r="A9" s="38" t="s">
        <v>75</v>
      </c>
      <c r="B9" s="59" t="s">
        <v>162</v>
      </c>
      <c r="C9" s="39"/>
      <c r="D9" s="207"/>
      <c r="E9" s="85"/>
      <c r="F9" s="163">
        <v>3207073.49</v>
      </c>
      <c r="G9" s="41"/>
    </row>
    <row r="10" spans="1:7" s="37" customFormat="1" ht="45" x14ac:dyDescent="0.25">
      <c r="A10" s="40" t="s">
        <v>75</v>
      </c>
      <c r="B10" s="117" t="s">
        <v>174</v>
      </c>
      <c r="C10" s="42" t="s">
        <v>109</v>
      </c>
      <c r="D10" s="208">
        <v>3207073.49</v>
      </c>
      <c r="E10" s="86" t="s">
        <v>3</v>
      </c>
      <c r="F10" s="84"/>
      <c r="G10" s="142" t="s">
        <v>211</v>
      </c>
    </row>
    <row r="11" spans="1:7" s="37" customFormat="1" ht="65.25" customHeight="1" x14ac:dyDescent="0.25">
      <c r="A11" s="49" t="s">
        <v>76</v>
      </c>
      <c r="B11" s="118" t="s">
        <v>161</v>
      </c>
      <c r="C11" s="50"/>
      <c r="D11" s="209"/>
      <c r="E11" s="87"/>
      <c r="F11" s="163">
        <v>6276689.7400000002</v>
      </c>
      <c r="G11" s="78" t="s">
        <v>239</v>
      </c>
    </row>
    <row r="12" spans="1:7" s="37" customFormat="1" x14ac:dyDescent="0.25">
      <c r="A12" s="52"/>
      <c r="B12" s="119" t="s">
        <v>132</v>
      </c>
      <c r="C12" s="51"/>
      <c r="D12" s="190"/>
      <c r="E12" s="88"/>
      <c r="F12" s="191"/>
      <c r="G12" s="68"/>
    </row>
    <row r="13" spans="1:7" s="37" customFormat="1" ht="30" x14ac:dyDescent="0.25">
      <c r="A13" s="22"/>
      <c r="B13" s="111" t="s">
        <v>235</v>
      </c>
      <c r="C13" s="30"/>
      <c r="D13" s="210"/>
      <c r="E13" s="89"/>
      <c r="F13" s="163">
        <v>1146520.27</v>
      </c>
      <c r="G13" s="78" t="s">
        <v>182</v>
      </c>
    </row>
    <row r="14" spans="1:7" s="37" customFormat="1" x14ac:dyDescent="0.25">
      <c r="A14" s="52" t="s">
        <v>77</v>
      </c>
      <c r="B14" s="119" t="s">
        <v>135</v>
      </c>
      <c r="C14" s="51"/>
      <c r="D14" s="190"/>
      <c r="E14" s="88"/>
      <c r="F14" s="84"/>
      <c r="G14" s="68"/>
    </row>
    <row r="15" spans="1:7" s="37" customFormat="1" ht="30" x14ac:dyDescent="0.25">
      <c r="A15" s="22" t="s">
        <v>78</v>
      </c>
      <c r="B15" s="111" t="s">
        <v>160</v>
      </c>
      <c r="C15" s="30"/>
      <c r="D15" s="210"/>
      <c r="E15" s="89"/>
      <c r="F15" s="163">
        <v>1372859.29</v>
      </c>
      <c r="G15" s="78" t="s">
        <v>240</v>
      </c>
    </row>
    <row r="16" spans="1:7" s="37" customFormat="1" ht="30" x14ac:dyDescent="0.25">
      <c r="A16" s="249"/>
      <c r="B16" s="250" t="s">
        <v>248</v>
      </c>
      <c r="C16" s="51" t="s">
        <v>109</v>
      </c>
      <c r="D16" s="190">
        <v>300000</v>
      </c>
      <c r="E16" s="148" t="s">
        <v>2</v>
      </c>
      <c r="F16" s="231"/>
      <c r="G16" s="146"/>
    </row>
    <row r="17" spans="1:8" s="37" customFormat="1" x14ac:dyDescent="0.25">
      <c r="A17" s="43"/>
      <c r="B17" s="119" t="s">
        <v>229</v>
      </c>
      <c r="C17" s="192"/>
      <c r="D17" s="211"/>
      <c r="E17" s="97"/>
      <c r="F17" s="137">
        <f>D16</f>
        <v>300000</v>
      </c>
      <c r="G17" s="41"/>
    </row>
    <row r="18" spans="1:8" s="37" customFormat="1" x14ac:dyDescent="0.25">
      <c r="A18" s="38" t="s">
        <v>79</v>
      </c>
      <c r="B18" s="120" t="s">
        <v>152</v>
      </c>
      <c r="C18" s="39"/>
      <c r="D18" s="212"/>
      <c r="E18" s="90"/>
      <c r="F18" s="91">
        <v>8414823.0800000001</v>
      </c>
      <c r="G18" s="146" t="s">
        <v>190</v>
      </c>
      <c r="H18" s="233"/>
    </row>
    <row r="19" spans="1:8" s="37" customFormat="1" ht="60" x14ac:dyDescent="0.25">
      <c r="A19" s="40" t="s">
        <v>79</v>
      </c>
      <c r="B19" s="32" t="s">
        <v>251</v>
      </c>
      <c r="C19" s="42" t="s">
        <v>112</v>
      </c>
      <c r="D19" s="251">
        <v>3000000</v>
      </c>
      <c r="E19" s="92" t="s">
        <v>4</v>
      </c>
      <c r="F19" s="86" t="s">
        <v>252</v>
      </c>
      <c r="G19" s="234" t="s">
        <v>178</v>
      </c>
    </row>
    <row r="20" spans="1:8" s="37" customFormat="1" ht="60" x14ac:dyDescent="0.25">
      <c r="A20" s="40" t="s">
        <v>79</v>
      </c>
      <c r="B20" s="13" t="s">
        <v>114</v>
      </c>
      <c r="C20" s="42" t="s">
        <v>112</v>
      </c>
      <c r="D20" s="252">
        <v>5414823.0800000001</v>
      </c>
      <c r="E20" s="92" t="s">
        <v>4</v>
      </c>
      <c r="F20" s="86" t="s">
        <v>252</v>
      </c>
      <c r="G20" s="94" t="s">
        <v>180</v>
      </c>
    </row>
    <row r="21" spans="1:8" s="37" customFormat="1" ht="51" x14ac:dyDescent="0.25">
      <c r="A21" s="40" t="s">
        <v>79</v>
      </c>
      <c r="B21" s="12" t="s">
        <v>116</v>
      </c>
      <c r="C21" s="42" t="s">
        <v>113</v>
      </c>
      <c r="D21" s="258">
        <v>4207411.54</v>
      </c>
      <c r="E21" s="158" t="s">
        <v>5</v>
      </c>
      <c r="F21" s="84" t="s">
        <v>170</v>
      </c>
      <c r="G21" s="68" t="s">
        <v>186</v>
      </c>
    </row>
    <row r="22" spans="1:8" s="37" customFormat="1" ht="30" x14ac:dyDescent="0.25">
      <c r="A22" s="40"/>
      <c r="B22" s="119" t="s">
        <v>229</v>
      </c>
      <c r="C22" s="42"/>
      <c r="D22" s="251"/>
      <c r="E22" s="158"/>
      <c r="F22" s="159">
        <f>SUM(D19:D21)</f>
        <v>12622234.620000001</v>
      </c>
      <c r="G22" s="68" t="s">
        <v>205</v>
      </c>
    </row>
    <row r="23" spans="1:8" s="37" customFormat="1" x14ac:dyDescent="0.25">
      <c r="A23" s="40"/>
      <c r="B23" s="119" t="s">
        <v>272</v>
      </c>
      <c r="C23" s="42"/>
      <c r="D23" s="251"/>
      <c r="E23" s="158"/>
      <c r="F23" s="159"/>
      <c r="G23" s="68"/>
    </row>
    <row r="24" spans="1:8" s="37" customFormat="1" x14ac:dyDescent="0.25">
      <c r="A24" s="22" t="s">
        <v>81</v>
      </c>
      <c r="B24" s="111" t="s">
        <v>151</v>
      </c>
      <c r="C24" s="30"/>
      <c r="D24" s="210"/>
      <c r="E24" s="30"/>
      <c r="F24" s="185">
        <v>2861039.85</v>
      </c>
      <c r="G24" s="41"/>
    </row>
    <row r="25" spans="1:8" s="37" customFormat="1" ht="60" customHeight="1" x14ac:dyDescent="0.25">
      <c r="A25" s="40" t="s">
        <v>81</v>
      </c>
      <c r="B25" s="13" t="s">
        <v>115</v>
      </c>
      <c r="C25" s="42" t="s">
        <v>112</v>
      </c>
      <c r="D25" s="208">
        <v>2861039.85</v>
      </c>
      <c r="E25" s="94" t="s">
        <v>4</v>
      </c>
      <c r="F25" s="95" t="s">
        <v>170</v>
      </c>
      <c r="G25" s="68" t="s">
        <v>179</v>
      </c>
    </row>
    <row r="26" spans="1:8" ht="75" x14ac:dyDescent="0.25">
      <c r="A26" s="22" t="s">
        <v>83</v>
      </c>
      <c r="B26" s="111" t="s">
        <v>159</v>
      </c>
      <c r="C26" s="30"/>
      <c r="D26" s="210"/>
      <c r="E26" s="30"/>
      <c r="F26" s="184">
        <v>6333008.0099999998</v>
      </c>
      <c r="G26" s="157" t="s">
        <v>243</v>
      </c>
    </row>
    <row r="27" spans="1:8" ht="45" x14ac:dyDescent="0.25">
      <c r="A27" s="53" t="s">
        <v>83</v>
      </c>
      <c r="B27" s="228" t="s">
        <v>213</v>
      </c>
      <c r="C27" s="134" t="s">
        <v>193</v>
      </c>
      <c r="D27" s="131">
        <v>500000</v>
      </c>
      <c r="E27" s="132" t="s">
        <v>4</v>
      </c>
      <c r="F27" s="137"/>
      <c r="G27" s="2"/>
    </row>
    <row r="28" spans="1:8" ht="30" x14ac:dyDescent="0.25">
      <c r="A28" s="53" t="s">
        <v>83</v>
      </c>
      <c r="B28" s="67" t="s">
        <v>214</v>
      </c>
      <c r="C28" s="136" t="s">
        <v>194</v>
      </c>
      <c r="D28" s="225">
        <v>650000</v>
      </c>
      <c r="E28" s="135" t="s">
        <v>3</v>
      </c>
      <c r="F28" s="137"/>
      <c r="G28" s="2"/>
    </row>
    <row r="29" spans="1:8" ht="30" x14ac:dyDescent="0.25">
      <c r="A29" s="53" t="s">
        <v>83</v>
      </c>
      <c r="B29" s="67" t="s">
        <v>227</v>
      </c>
      <c r="C29" s="188" t="s">
        <v>226</v>
      </c>
      <c r="D29" s="226">
        <v>400000</v>
      </c>
      <c r="E29" s="143" t="s">
        <v>1</v>
      </c>
      <c r="F29" s="137"/>
      <c r="G29" s="2"/>
    </row>
    <row r="30" spans="1:8" ht="30" x14ac:dyDescent="0.25">
      <c r="A30" s="53" t="s">
        <v>83</v>
      </c>
      <c r="B30" s="68" t="s">
        <v>225</v>
      </c>
      <c r="C30" s="188" t="s">
        <v>226</v>
      </c>
      <c r="D30" s="189">
        <v>600000</v>
      </c>
      <c r="E30" s="143" t="s">
        <v>1</v>
      </c>
      <c r="F30" s="154"/>
      <c r="G30" s="2"/>
    </row>
    <row r="31" spans="1:8" ht="30" x14ac:dyDescent="0.25">
      <c r="A31" s="53" t="s">
        <v>83</v>
      </c>
      <c r="B31" s="229" t="s">
        <v>215</v>
      </c>
      <c r="C31" s="136" t="s">
        <v>194</v>
      </c>
      <c r="D31" s="227">
        <v>680000</v>
      </c>
      <c r="E31" s="143" t="s">
        <v>1</v>
      </c>
      <c r="F31" s="137"/>
      <c r="G31" s="2"/>
    </row>
    <row r="32" spans="1:8" ht="30" x14ac:dyDescent="0.25">
      <c r="A32" s="53" t="s">
        <v>83</v>
      </c>
      <c r="B32" s="230" t="s">
        <v>198</v>
      </c>
      <c r="C32" s="188" t="s">
        <v>199</v>
      </c>
      <c r="D32" s="189">
        <v>780000</v>
      </c>
      <c r="E32" s="146" t="s">
        <v>1</v>
      </c>
      <c r="F32" s="154"/>
      <c r="G32" s="2"/>
    </row>
    <row r="33" spans="1:8" x14ac:dyDescent="0.25">
      <c r="A33" s="53" t="s">
        <v>83</v>
      </c>
      <c r="B33" s="67" t="s">
        <v>203</v>
      </c>
      <c r="C33" s="134" t="s">
        <v>201</v>
      </c>
      <c r="D33" s="131">
        <v>600000</v>
      </c>
      <c r="E33" s="143" t="s">
        <v>1</v>
      </c>
      <c r="F33" s="154"/>
      <c r="G33" s="2"/>
    </row>
    <row r="34" spans="1:8" s="45" customFormat="1" x14ac:dyDescent="0.25">
      <c r="A34" s="53"/>
      <c r="B34" s="119" t="s">
        <v>229</v>
      </c>
      <c r="C34" s="136"/>
      <c r="D34" s="227"/>
      <c r="E34" s="135"/>
      <c r="F34" s="150">
        <f>SUM(D27:D33)</f>
        <v>4210000</v>
      </c>
      <c r="G34" s="65"/>
    </row>
    <row r="35" spans="1:8" s="45" customFormat="1" ht="90" customHeight="1" x14ac:dyDescent="0.25">
      <c r="A35" s="22" t="s">
        <v>84</v>
      </c>
      <c r="B35" s="111" t="s">
        <v>158</v>
      </c>
      <c r="C35" s="30"/>
      <c r="D35" s="210"/>
      <c r="E35" s="30"/>
      <c r="F35" s="184">
        <v>5788960.8399999999</v>
      </c>
      <c r="G35" s="157" t="s">
        <v>204</v>
      </c>
    </row>
    <row r="36" spans="1:8" s="45" customFormat="1" ht="47.25" customHeight="1" x14ac:dyDescent="0.25">
      <c r="A36" s="53" t="s">
        <v>84</v>
      </c>
      <c r="B36" s="254" t="s">
        <v>254</v>
      </c>
      <c r="C36" s="134" t="s">
        <v>193</v>
      </c>
      <c r="D36" s="149">
        <v>1080733</v>
      </c>
      <c r="E36" s="133" t="s">
        <v>4</v>
      </c>
      <c r="F36" s="137"/>
      <c r="G36" s="253"/>
    </row>
    <row r="37" spans="1:8" s="45" customFormat="1" ht="30" x14ac:dyDescent="0.25">
      <c r="A37" s="53" t="s">
        <v>84</v>
      </c>
      <c r="B37" s="130" t="s">
        <v>216</v>
      </c>
      <c r="C37" s="136" t="s">
        <v>194</v>
      </c>
      <c r="D37" s="180">
        <v>1060000</v>
      </c>
      <c r="E37" s="133" t="s">
        <v>5</v>
      </c>
      <c r="F37" s="137"/>
      <c r="G37" s="43"/>
    </row>
    <row r="38" spans="1:8" s="45" customFormat="1" ht="30" x14ac:dyDescent="0.25">
      <c r="A38" s="53" t="s">
        <v>84</v>
      </c>
      <c r="B38" s="130" t="s">
        <v>228</v>
      </c>
      <c r="C38" s="188" t="s">
        <v>226</v>
      </c>
      <c r="D38" s="180">
        <v>1000000</v>
      </c>
      <c r="E38" s="143" t="s">
        <v>1</v>
      </c>
      <c r="F38" s="137"/>
      <c r="G38" s="43"/>
    </row>
    <row r="39" spans="1:8" s="45" customFormat="1" ht="30" x14ac:dyDescent="0.25">
      <c r="A39" s="53" t="s">
        <v>84</v>
      </c>
      <c r="B39" s="130" t="s">
        <v>217</v>
      </c>
      <c r="C39" s="136" t="s">
        <v>194</v>
      </c>
      <c r="D39" s="180">
        <v>580000</v>
      </c>
      <c r="E39" s="143" t="s">
        <v>1</v>
      </c>
      <c r="F39" s="137"/>
      <c r="G39" s="43"/>
    </row>
    <row r="40" spans="1:8" s="45" customFormat="1" ht="30" x14ac:dyDescent="0.25">
      <c r="A40" s="53" t="s">
        <v>84</v>
      </c>
      <c r="B40" s="36" t="s">
        <v>200</v>
      </c>
      <c r="C40" s="188" t="s">
        <v>199</v>
      </c>
      <c r="D40" s="199">
        <v>840000</v>
      </c>
      <c r="E40" s="146" t="s">
        <v>1</v>
      </c>
      <c r="F40" s="154"/>
      <c r="G40" s="43"/>
    </row>
    <row r="41" spans="1:8" ht="38.25" x14ac:dyDescent="0.25">
      <c r="A41" s="53" t="s">
        <v>84</v>
      </c>
      <c r="B41" s="130" t="s">
        <v>202</v>
      </c>
      <c r="C41" s="134" t="s">
        <v>201</v>
      </c>
      <c r="D41" s="152">
        <v>520000</v>
      </c>
      <c r="E41" s="143" t="s">
        <v>1</v>
      </c>
      <c r="F41" s="155"/>
      <c r="G41" s="65"/>
    </row>
    <row r="42" spans="1:8" x14ac:dyDescent="0.25">
      <c r="A42" s="56"/>
      <c r="B42" s="119" t="s">
        <v>229</v>
      </c>
      <c r="C42" s="151"/>
      <c r="D42" s="152"/>
      <c r="E42" s="135"/>
      <c r="F42" s="156">
        <f>SUM(D36:D41)</f>
        <v>5080733</v>
      </c>
      <c r="G42" s="65"/>
    </row>
    <row r="43" spans="1:8" ht="30" x14ac:dyDescent="0.25">
      <c r="A43" s="24" t="s">
        <v>85</v>
      </c>
      <c r="B43" s="111" t="s">
        <v>157</v>
      </c>
      <c r="C43" s="25"/>
      <c r="D43" s="205"/>
      <c r="E43" s="30"/>
      <c r="F43" s="164">
        <v>324181.42</v>
      </c>
      <c r="G43" s="78" t="s">
        <v>218</v>
      </c>
    </row>
    <row r="44" spans="1:8" s="37" customFormat="1" ht="30" x14ac:dyDescent="0.25">
      <c r="A44" s="52"/>
      <c r="B44" s="147" t="s">
        <v>197</v>
      </c>
      <c r="C44" s="51" t="s">
        <v>117</v>
      </c>
      <c r="D44" s="190">
        <v>324181.42</v>
      </c>
      <c r="E44" s="148" t="s">
        <v>5</v>
      </c>
      <c r="F44" s="84"/>
      <c r="G44" s="68"/>
    </row>
    <row r="45" spans="1:8" x14ac:dyDescent="0.25">
      <c r="A45" s="56"/>
      <c r="B45" s="119" t="s">
        <v>229</v>
      </c>
      <c r="C45" s="57"/>
      <c r="D45" s="213"/>
      <c r="E45" s="97"/>
      <c r="F45" s="98">
        <f>D44</f>
        <v>324181.42</v>
      </c>
      <c r="G45" s="146"/>
    </row>
    <row r="46" spans="1:8" x14ac:dyDescent="0.25">
      <c r="A46" s="24" t="s">
        <v>86</v>
      </c>
      <c r="B46" s="111" t="s">
        <v>156</v>
      </c>
      <c r="C46" s="25"/>
      <c r="D46" s="205"/>
      <c r="E46" s="30"/>
      <c r="F46" s="164">
        <v>1734861.64</v>
      </c>
      <c r="G46" s="78" t="s">
        <v>258</v>
      </c>
      <c r="H46" s="232"/>
    </row>
    <row r="47" spans="1:8" s="144" customFormat="1" ht="57" customHeight="1" x14ac:dyDescent="0.25">
      <c r="A47" s="177"/>
      <c r="B47" s="173"/>
      <c r="C47" s="181"/>
      <c r="D47" s="236"/>
      <c r="E47" s="178"/>
      <c r="F47" s="160"/>
      <c r="G47" s="145" t="s">
        <v>257</v>
      </c>
    </row>
    <row r="48" spans="1:8" x14ac:dyDescent="0.25">
      <c r="A48" s="56"/>
      <c r="B48" s="119" t="s">
        <v>229</v>
      </c>
      <c r="C48" s="57"/>
      <c r="D48" s="213"/>
      <c r="E48" s="57"/>
      <c r="F48" s="174"/>
      <c r="G48" s="145"/>
    </row>
    <row r="49" spans="1:7" x14ac:dyDescent="0.25">
      <c r="A49" s="24" t="s">
        <v>87</v>
      </c>
      <c r="B49" s="111" t="s">
        <v>155</v>
      </c>
      <c r="C49" s="25"/>
      <c r="D49" s="205"/>
      <c r="E49" s="30"/>
      <c r="F49" s="164">
        <v>1776993.44</v>
      </c>
      <c r="G49" s="78" t="s">
        <v>258</v>
      </c>
    </row>
    <row r="50" spans="1:7" s="144" customFormat="1" ht="60" x14ac:dyDescent="0.25">
      <c r="A50" s="238"/>
      <c r="B50" s="240"/>
      <c r="C50" s="245"/>
      <c r="D50" s="246"/>
      <c r="E50" s="241"/>
      <c r="F50" s="247"/>
      <c r="G50" s="145" t="s">
        <v>257</v>
      </c>
    </row>
    <row r="51" spans="1:7" ht="30" customHeight="1" x14ac:dyDescent="0.25">
      <c r="A51" s="56"/>
      <c r="B51" s="119" t="s">
        <v>229</v>
      </c>
      <c r="C51" s="57"/>
      <c r="D51" s="213"/>
      <c r="E51" s="179"/>
      <c r="F51" s="98"/>
      <c r="G51" s="235"/>
    </row>
    <row r="52" spans="1:7" x14ac:dyDescent="0.25">
      <c r="A52" s="24" t="s">
        <v>88</v>
      </c>
      <c r="B52" s="111" t="s">
        <v>154</v>
      </c>
      <c r="C52" s="25"/>
      <c r="D52" s="205"/>
      <c r="E52" s="30"/>
      <c r="F52" s="165">
        <v>419366.72</v>
      </c>
      <c r="G52" s="138" t="s">
        <v>242</v>
      </c>
    </row>
    <row r="53" spans="1:7" x14ac:dyDescent="0.25">
      <c r="A53" s="56"/>
      <c r="B53" s="121"/>
      <c r="C53" s="57"/>
      <c r="D53" s="213"/>
      <c r="E53" s="44"/>
      <c r="F53" s="96"/>
      <c r="G53" s="2"/>
    </row>
    <row r="54" spans="1:7" ht="30" x14ac:dyDescent="0.25">
      <c r="A54" s="24" t="s">
        <v>89</v>
      </c>
      <c r="B54" s="111" t="s">
        <v>153</v>
      </c>
      <c r="C54" s="25"/>
      <c r="D54" s="205"/>
      <c r="E54" s="30"/>
      <c r="F54" s="164">
        <v>1318171.6000000001</v>
      </c>
      <c r="G54" s="77" t="s">
        <v>183</v>
      </c>
    </row>
    <row r="55" spans="1:7" ht="69.75" customHeight="1" x14ac:dyDescent="0.25">
      <c r="A55" s="56" t="s">
        <v>89</v>
      </c>
      <c r="B55" s="122" t="s">
        <v>165</v>
      </c>
      <c r="C55" s="57" t="s">
        <v>166</v>
      </c>
      <c r="D55" s="213">
        <v>403903.48</v>
      </c>
      <c r="E55" s="97" t="s">
        <v>4</v>
      </c>
      <c r="F55" s="98" t="s">
        <v>169</v>
      </c>
      <c r="G55" s="75"/>
    </row>
    <row r="56" spans="1:7" ht="28.5" customHeight="1" x14ac:dyDescent="0.25">
      <c r="A56" s="43" t="s">
        <v>89</v>
      </c>
      <c r="B56" s="123" t="s">
        <v>212</v>
      </c>
      <c r="C56" s="97" t="s">
        <v>231</v>
      </c>
      <c r="D56" s="211">
        <v>631629.32999999996</v>
      </c>
      <c r="E56" s="97" t="s">
        <v>4</v>
      </c>
      <c r="F56" s="99" t="s">
        <v>169</v>
      </c>
      <c r="G56" s="75"/>
    </row>
    <row r="57" spans="1:7" ht="24.75" customHeight="1" x14ac:dyDescent="0.25">
      <c r="A57" s="176"/>
      <c r="B57" s="119" t="s">
        <v>229</v>
      </c>
      <c r="C57" s="57"/>
      <c r="D57" s="213"/>
      <c r="E57" s="97"/>
      <c r="F57" s="168">
        <f>SUM(D55:D56)</f>
        <v>1035532.8099999999</v>
      </c>
      <c r="G57" s="75"/>
    </row>
    <row r="58" spans="1:7" ht="37.5" customHeight="1" x14ac:dyDescent="0.25">
      <c r="A58" s="24" t="s">
        <v>90</v>
      </c>
      <c r="B58" s="111" t="s">
        <v>146</v>
      </c>
      <c r="C58" s="25"/>
      <c r="D58" s="205"/>
      <c r="E58" s="30"/>
      <c r="F58" s="164">
        <v>20607701.109999999</v>
      </c>
      <c r="G58" s="77" t="s">
        <v>184</v>
      </c>
    </row>
    <row r="59" spans="1:7" ht="38.25" x14ac:dyDescent="0.25">
      <c r="A59" s="40" t="s">
        <v>90</v>
      </c>
      <c r="B59" s="32" t="s">
        <v>207</v>
      </c>
      <c r="C59" s="16" t="s">
        <v>117</v>
      </c>
      <c r="D59" s="208">
        <v>2000000</v>
      </c>
      <c r="E59" s="86" t="s">
        <v>2</v>
      </c>
      <c r="F59" s="82"/>
      <c r="G59" s="75"/>
    </row>
    <row r="60" spans="1:7" ht="30" x14ac:dyDescent="0.25">
      <c r="A60" s="40" t="s">
        <v>90</v>
      </c>
      <c r="B60" s="12" t="s">
        <v>210</v>
      </c>
      <c r="C60" s="16" t="s">
        <v>118</v>
      </c>
      <c r="D60" s="208">
        <v>1500000</v>
      </c>
      <c r="E60" s="86" t="s">
        <v>2</v>
      </c>
      <c r="F60" s="82"/>
      <c r="G60" s="2"/>
    </row>
    <row r="61" spans="1:7" ht="51" x14ac:dyDescent="0.25">
      <c r="A61" s="40" t="s">
        <v>90</v>
      </c>
      <c r="B61" s="13" t="s">
        <v>208</v>
      </c>
      <c r="C61" s="17" t="s">
        <v>119</v>
      </c>
      <c r="D61" s="208">
        <v>2500000</v>
      </c>
      <c r="E61" s="86" t="s">
        <v>3</v>
      </c>
      <c r="F61" s="82"/>
      <c r="G61" s="2"/>
    </row>
    <row r="62" spans="1:7" ht="38.25" x14ac:dyDescent="0.25">
      <c r="A62" s="40" t="s">
        <v>90</v>
      </c>
      <c r="B62" s="13" t="s">
        <v>209</v>
      </c>
      <c r="C62" s="16" t="s">
        <v>120</v>
      </c>
      <c r="D62" s="208">
        <v>1000000</v>
      </c>
      <c r="E62" s="84" t="s">
        <v>0</v>
      </c>
      <c r="F62" s="82"/>
      <c r="G62" s="2"/>
    </row>
    <row r="63" spans="1:7" ht="30" x14ac:dyDescent="0.25">
      <c r="A63" s="257" t="s">
        <v>90</v>
      </c>
      <c r="B63" s="12" t="s">
        <v>247</v>
      </c>
      <c r="C63" s="16" t="s">
        <v>127</v>
      </c>
      <c r="D63" s="214">
        <v>2000000</v>
      </c>
      <c r="E63" s="92" t="s">
        <v>2</v>
      </c>
      <c r="F63" s="82"/>
      <c r="G63" s="127"/>
    </row>
    <row r="64" spans="1:7" x14ac:dyDescent="0.25">
      <c r="A64" s="167"/>
      <c r="B64" s="119" t="s">
        <v>229</v>
      </c>
      <c r="C64" s="62"/>
      <c r="D64" s="215"/>
      <c r="E64" s="128"/>
      <c r="F64" s="175">
        <f>SUM(D59:D63)</f>
        <v>9000000</v>
      </c>
      <c r="G64" s="127"/>
    </row>
    <row r="65" spans="1:8" ht="30" x14ac:dyDescent="0.25">
      <c r="A65" s="19"/>
      <c r="B65" s="59" t="s">
        <v>147</v>
      </c>
      <c r="C65" s="21"/>
      <c r="D65" s="216"/>
      <c r="E65" s="125"/>
      <c r="F65" s="166">
        <v>5667117.8099999996</v>
      </c>
      <c r="G65" s="77" t="s">
        <v>185</v>
      </c>
    </row>
    <row r="66" spans="1:8" ht="32.25" customHeight="1" x14ac:dyDescent="0.25">
      <c r="A66" s="35" t="s">
        <v>91</v>
      </c>
      <c r="B66" s="36" t="s">
        <v>233</v>
      </c>
      <c r="C66" s="16" t="s">
        <v>122</v>
      </c>
      <c r="D66" s="217">
        <v>700000</v>
      </c>
      <c r="E66" s="101" t="s">
        <v>4</v>
      </c>
      <c r="F66" s="82"/>
      <c r="G66" s="2"/>
    </row>
    <row r="67" spans="1:8" ht="30" x14ac:dyDescent="0.25">
      <c r="A67" s="46" t="s">
        <v>91</v>
      </c>
      <c r="B67" s="36" t="s">
        <v>129</v>
      </c>
      <c r="C67" s="16" t="s">
        <v>271</v>
      </c>
      <c r="D67" s="218">
        <v>2000000</v>
      </c>
      <c r="E67" s="100" t="s">
        <v>2</v>
      </c>
      <c r="F67" s="82"/>
      <c r="G67" s="2"/>
    </row>
    <row r="68" spans="1:8" x14ac:dyDescent="0.25">
      <c r="A68" s="18" t="s">
        <v>91</v>
      </c>
      <c r="B68" s="13" t="s">
        <v>191</v>
      </c>
      <c r="C68" s="63" t="s">
        <v>192</v>
      </c>
      <c r="D68" s="218">
        <v>2100000</v>
      </c>
      <c r="E68" s="92" t="s">
        <v>1</v>
      </c>
      <c r="F68" s="129"/>
      <c r="G68" s="2"/>
    </row>
    <row r="69" spans="1:8" x14ac:dyDescent="0.25">
      <c r="A69" s="18" t="s">
        <v>91</v>
      </c>
      <c r="B69" s="13" t="s">
        <v>244</v>
      </c>
      <c r="C69" s="63" t="s">
        <v>221</v>
      </c>
      <c r="D69" s="218">
        <v>867117.81</v>
      </c>
      <c r="E69" s="198" t="s">
        <v>1</v>
      </c>
      <c r="F69" s="129"/>
      <c r="G69" s="2"/>
    </row>
    <row r="70" spans="1:8" x14ac:dyDescent="0.25">
      <c r="A70" s="54"/>
      <c r="B70" s="119" t="s">
        <v>229</v>
      </c>
      <c r="C70" s="62"/>
      <c r="D70" s="219"/>
      <c r="E70" s="93"/>
      <c r="F70" s="129">
        <f>SUM(D66:D69)</f>
        <v>5667117.8100000005</v>
      </c>
      <c r="G70" s="2"/>
    </row>
    <row r="71" spans="1:8" ht="30" x14ac:dyDescent="0.25">
      <c r="A71" s="19" t="s">
        <v>93</v>
      </c>
      <c r="B71" s="59" t="s">
        <v>136</v>
      </c>
      <c r="C71" s="21"/>
      <c r="D71" s="216"/>
      <c r="E71" s="30"/>
      <c r="F71" s="201">
        <v>12883589.68</v>
      </c>
      <c r="G71" s="78" t="s">
        <v>261</v>
      </c>
      <c r="H71" s="232"/>
    </row>
    <row r="72" spans="1:8" ht="45" x14ac:dyDescent="0.25">
      <c r="A72" s="18" t="s">
        <v>93</v>
      </c>
      <c r="B72" s="250" t="s">
        <v>236</v>
      </c>
      <c r="C72" s="16" t="s">
        <v>109</v>
      </c>
      <c r="D72" s="214">
        <v>9889589.6799999997</v>
      </c>
      <c r="E72" s="94" t="s">
        <v>4</v>
      </c>
      <c r="F72" s="95"/>
      <c r="G72" s="68" t="s">
        <v>187</v>
      </c>
    </row>
    <row r="73" spans="1:8" ht="45" x14ac:dyDescent="0.25">
      <c r="A73" s="18" t="s">
        <v>93</v>
      </c>
      <c r="B73" s="250" t="s">
        <v>249</v>
      </c>
      <c r="C73" s="16" t="s">
        <v>109</v>
      </c>
      <c r="D73" s="214">
        <v>6500000</v>
      </c>
      <c r="E73" s="94" t="s">
        <v>4</v>
      </c>
      <c r="F73" s="95"/>
      <c r="G73" s="68" t="s">
        <v>187</v>
      </c>
    </row>
    <row r="74" spans="1:8" ht="30" x14ac:dyDescent="0.25">
      <c r="A74" s="18" t="s">
        <v>93</v>
      </c>
      <c r="B74" s="67" t="s">
        <v>171</v>
      </c>
      <c r="C74" s="63" t="s">
        <v>172</v>
      </c>
      <c r="D74" s="214">
        <v>3000000</v>
      </c>
      <c r="E74" s="94" t="s">
        <v>6</v>
      </c>
      <c r="F74" s="95"/>
      <c r="G74" s="68" t="s">
        <v>250</v>
      </c>
    </row>
    <row r="75" spans="1:8" x14ac:dyDescent="0.25">
      <c r="A75" s="18"/>
      <c r="B75" s="119" t="s">
        <v>229</v>
      </c>
      <c r="C75" s="63"/>
      <c r="D75" s="214"/>
      <c r="E75" s="94"/>
      <c r="F75" s="182">
        <f>D72+D74+D73</f>
        <v>19389589.68</v>
      </c>
      <c r="G75" s="75"/>
    </row>
    <row r="76" spans="1:8" ht="90" x14ac:dyDescent="0.25">
      <c r="A76" s="19" t="s">
        <v>94</v>
      </c>
      <c r="B76" s="58" t="s">
        <v>51</v>
      </c>
      <c r="C76" s="21"/>
      <c r="D76" s="216"/>
      <c r="E76" s="28"/>
      <c r="F76" s="248">
        <v>4025784.99</v>
      </c>
      <c r="G76" s="255" t="s">
        <v>260</v>
      </c>
    </row>
    <row r="77" spans="1:8" ht="51" x14ac:dyDescent="0.25">
      <c r="A77" s="18" t="s">
        <v>94</v>
      </c>
      <c r="B77" s="13" t="s">
        <v>265</v>
      </c>
      <c r="C77" s="63" t="s">
        <v>120</v>
      </c>
      <c r="D77" s="214">
        <v>1525784.99</v>
      </c>
      <c r="E77" s="94" t="s">
        <v>266</v>
      </c>
      <c r="F77" s="98"/>
      <c r="G77" s="2"/>
    </row>
    <row r="78" spans="1:8" ht="51" x14ac:dyDescent="0.25">
      <c r="A78" s="18" t="s">
        <v>94</v>
      </c>
      <c r="B78" s="13" t="s">
        <v>267</v>
      </c>
      <c r="C78" s="63" t="s">
        <v>268</v>
      </c>
      <c r="D78" s="214">
        <v>1500000</v>
      </c>
      <c r="E78" s="94" t="s">
        <v>2</v>
      </c>
      <c r="F78" s="98"/>
      <c r="G78" s="2"/>
    </row>
    <row r="79" spans="1:8" ht="51" x14ac:dyDescent="0.25">
      <c r="A79" s="54"/>
      <c r="B79" s="13" t="s">
        <v>269</v>
      </c>
      <c r="C79" s="63" t="s">
        <v>270</v>
      </c>
      <c r="D79" s="214">
        <v>1000000</v>
      </c>
      <c r="E79" s="42" t="s">
        <v>1</v>
      </c>
      <c r="F79" s="102"/>
      <c r="G79" s="2"/>
    </row>
    <row r="80" spans="1:8" x14ac:dyDescent="0.25">
      <c r="A80" s="54"/>
      <c r="B80" s="119" t="s">
        <v>229</v>
      </c>
      <c r="C80" s="62"/>
      <c r="D80" s="215"/>
      <c r="E80" s="76"/>
      <c r="F80" s="182">
        <f>SUM(D77:D79)</f>
        <v>4025784.99</v>
      </c>
      <c r="G80" s="2"/>
    </row>
    <row r="81" spans="1:7" x14ac:dyDescent="0.25">
      <c r="A81" s="54"/>
      <c r="B81" s="119" t="s">
        <v>273</v>
      </c>
      <c r="C81" s="62"/>
      <c r="D81" s="215"/>
      <c r="E81" s="76"/>
      <c r="F81" s="182"/>
      <c r="G81" s="2"/>
    </row>
    <row r="82" spans="1:7" ht="30" x14ac:dyDescent="0.25">
      <c r="A82" s="19" t="s">
        <v>52</v>
      </c>
      <c r="B82" s="59" t="s">
        <v>137</v>
      </c>
      <c r="C82" s="21"/>
      <c r="D82" s="216"/>
      <c r="E82" s="103"/>
      <c r="F82" s="169">
        <v>747029.17</v>
      </c>
      <c r="G82" s="77" t="s">
        <v>237</v>
      </c>
    </row>
    <row r="83" spans="1:7" ht="25.5" x14ac:dyDescent="0.25">
      <c r="A83" s="18" t="s">
        <v>52</v>
      </c>
      <c r="B83" s="13" t="s">
        <v>128</v>
      </c>
      <c r="C83" s="16" t="s">
        <v>109</v>
      </c>
      <c r="D83" s="214">
        <v>747029.17</v>
      </c>
      <c r="E83" s="42" t="s">
        <v>1</v>
      </c>
      <c r="G83" s="2"/>
    </row>
    <row r="84" spans="1:7" x14ac:dyDescent="0.25">
      <c r="A84" s="18"/>
      <c r="B84" s="119" t="s">
        <v>229</v>
      </c>
      <c r="C84" s="16"/>
      <c r="D84" s="214"/>
      <c r="E84" s="42"/>
      <c r="F84" s="64"/>
      <c r="G84" s="2"/>
    </row>
    <row r="85" spans="1:7" ht="90" x14ac:dyDescent="0.25">
      <c r="A85" s="19" t="s">
        <v>54</v>
      </c>
      <c r="B85" s="59" t="s">
        <v>148</v>
      </c>
      <c r="C85" s="21"/>
      <c r="D85" s="216"/>
      <c r="E85" s="103"/>
      <c r="F85" s="164">
        <v>14167794.51</v>
      </c>
      <c r="G85" s="78" t="s">
        <v>256</v>
      </c>
    </row>
    <row r="86" spans="1:7" ht="45" x14ac:dyDescent="0.25">
      <c r="A86" s="18" t="s">
        <v>54</v>
      </c>
      <c r="B86" s="13" t="s">
        <v>121</v>
      </c>
      <c r="C86" s="16" t="s">
        <v>109</v>
      </c>
      <c r="D86" s="214">
        <v>4100000</v>
      </c>
      <c r="E86" s="94" t="s">
        <v>4</v>
      </c>
      <c r="F86" s="102"/>
      <c r="G86" s="2"/>
    </row>
    <row r="87" spans="1:7" x14ac:dyDescent="0.25">
      <c r="A87" s="54"/>
      <c r="B87" s="119" t="s">
        <v>229</v>
      </c>
      <c r="C87" s="141"/>
      <c r="D87" s="215"/>
      <c r="E87" s="104"/>
      <c r="F87" s="183">
        <f>SUM(D86:D86)</f>
        <v>4100000</v>
      </c>
      <c r="G87" s="2"/>
    </row>
    <row r="88" spans="1:7" x14ac:dyDescent="0.25">
      <c r="A88" s="19" t="s">
        <v>56</v>
      </c>
      <c r="B88" s="59" t="s">
        <v>149</v>
      </c>
      <c r="C88" s="21"/>
      <c r="D88" s="216"/>
      <c r="E88" s="30"/>
      <c r="F88" s="164">
        <v>3348751.43</v>
      </c>
      <c r="G88" s="78" t="s">
        <v>188</v>
      </c>
    </row>
    <row r="89" spans="1:7" ht="45" x14ac:dyDescent="0.25">
      <c r="A89" s="70" t="s">
        <v>56</v>
      </c>
      <c r="B89" s="13" t="s">
        <v>134</v>
      </c>
      <c r="C89" s="71" t="s">
        <v>122</v>
      </c>
      <c r="D89" s="214">
        <v>200000</v>
      </c>
      <c r="E89" s="42" t="s">
        <v>3</v>
      </c>
      <c r="F89" s="64"/>
      <c r="G89" s="133" t="s">
        <v>255</v>
      </c>
    </row>
    <row r="90" spans="1:7" x14ac:dyDescent="0.25">
      <c r="A90" s="70"/>
      <c r="B90" s="119" t="s">
        <v>229</v>
      </c>
      <c r="C90" s="71"/>
      <c r="D90" s="214"/>
      <c r="E90" s="42"/>
      <c r="F90" s="102"/>
      <c r="G90" s="133"/>
    </row>
    <row r="91" spans="1:7" ht="60" x14ac:dyDescent="0.25">
      <c r="A91" s="19" t="s">
        <v>58</v>
      </c>
      <c r="B91" s="59" t="s">
        <v>150</v>
      </c>
      <c r="C91" s="20"/>
      <c r="D91" s="216"/>
      <c r="E91" s="30"/>
      <c r="F91" s="164">
        <v>5217612.33</v>
      </c>
      <c r="G91" s="75" t="s">
        <v>246</v>
      </c>
    </row>
    <row r="92" spans="1:7" ht="29.25" customHeight="1" x14ac:dyDescent="0.25">
      <c r="A92" s="18"/>
      <c r="B92" s="13"/>
      <c r="C92" s="69"/>
      <c r="D92" s="214"/>
      <c r="E92" s="94"/>
      <c r="F92" s="102"/>
      <c r="G92" s="75"/>
    </row>
    <row r="93" spans="1:7" ht="45" x14ac:dyDescent="0.25">
      <c r="A93" s="19" t="s">
        <v>58</v>
      </c>
      <c r="B93" s="59" t="s">
        <v>139</v>
      </c>
      <c r="C93" s="20"/>
      <c r="D93" s="216"/>
      <c r="E93" s="30"/>
      <c r="F93" s="170">
        <f>1806393.8/0.85</f>
        <v>2125169.1764705884</v>
      </c>
      <c r="G93" s="77" t="s">
        <v>189</v>
      </c>
    </row>
    <row r="94" spans="1:7" ht="45" x14ac:dyDescent="0.25">
      <c r="A94" s="18" t="s">
        <v>58</v>
      </c>
      <c r="B94" s="12" t="s">
        <v>125</v>
      </c>
      <c r="C94" s="27" t="s">
        <v>126</v>
      </c>
      <c r="D94" s="214">
        <v>1000000</v>
      </c>
      <c r="E94" s="94" t="s">
        <v>6</v>
      </c>
      <c r="F94" s="98" t="s">
        <v>169</v>
      </c>
      <c r="G94" s="75" t="s">
        <v>196</v>
      </c>
    </row>
    <row r="95" spans="1:7" ht="76.5" customHeight="1" x14ac:dyDescent="0.25">
      <c r="A95" s="60" t="s">
        <v>58</v>
      </c>
      <c r="B95" s="13" t="s">
        <v>133</v>
      </c>
      <c r="C95" s="55" t="s">
        <v>122</v>
      </c>
      <c r="D95" s="220">
        <v>1125169.18</v>
      </c>
      <c r="E95" s="94" t="s">
        <v>4</v>
      </c>
      <c r="F95" s="98" t="s">
        <v>169</v>
      </c>
      <c r="G95" s="75" t="s">
        <v>196</v>
      </c>
    </row>
    <row r="96" spans="1:7" ht="45" x14ac:dyDescent="0.25">
      <c r="A96" s="18" t="s">
        <v>58</v>
      </c>
      <c r="B96" s="12" t="s">
        <v>131</v>
      </c>
      <c r="C96" s="27" t="s">
        <v>130</v>
      </c>
      <c r="D96" s="214">
        <v>2000000</v>
      </c>
      <c r="E96" s="94" t="s">
        <v>4</v>
      </c>
      <c r="F96" s="197" t="s">
        <v>169</v>
      </c>
      <c r="G96" s="68" t="s">
        <v>195</v>
      </c>
    </row>
    <row r="97" spans="1:7" x14ac:dyDescent="0.25">
      <c r="A97" s="18"/>
      <c r="B97" s="119" t="s">
        <v>230</v>
      </c>
      <c r="C97" s="27"/>
      <c r="D97" s="214"/>
      <c r="E97" s="92"/>
      <c r="F97" s="168">
        <f>SUM(D94:D95)</f>
        <v>2125169.1799999997</v>
      </c>
      <c r="G97" s="75"/>
    </row>
    <row r="98" spans="1:7" ht="54.75" customHeight="1" x14ac:dyDescent="0.25">
      <c r="A98" s="19" t="s">
        <v>100</v>
      </c>
      <c r="B98" s="80" t="s">
        <v>138</v>
      </c>
      <c r="C98" s="28"/>
      <c r="D98" s="216"/>
      <c r="E98" s="105"/>
      <c r="F98" s="163">
        <v>1191382.72</v>
      </c>
      <c r="G98" s="77" t="s">
        <v>224</v>
      </c>
    </row>
    <row r="99" spans="1:7" ht="25.5" x14ac:dyDescent="0.25">
      <c r="A99" s="15" t="s">
        <v>100</v>
      </c>
      <c r="B99" s="13" t="s">
        <v>124</v>
      </c>
      <c r="C99" s="26" t="s">
        <v>109</v>
      </c>
      <c r="D99" s="221">
        <v>1191382.72</v>
      </c>
      <c r="E99" s="106" t="s">
        <v>0</v>
      </c>
      <c r="F99" s="82"/>
      <c r="G99" s="2"/>
    </row>
    <row r="100" spans="1:7" ht="30" x14ac:dyDescent="0.25">
      <c r="A100" s="19" t="s">
        <v>101</v>
      </c>
      <c r="B100" s="59" t="s">
        <v>141</v>
      </c>
      <c r="C100" s="28"/>
      <c r="D100" s="216"/>
      <c r="E100" s="105"/>
      <c r="F100" s="163">
        <v>129029.97</v>
      </c>
      <c r="G100" s="77" t="s">
        <v>219</v>
      </c>
    </row>
    <row r="101" spans="1:7" x14ac:dyDescent="0.25">
      <c r="A101" s="35"/>
      <c r="B101" s="47"/>
      <c r="C101" s="48"/>
      <c r="D101" s="217"/>
      <c r="E101" s="101"/>
      <c r="F101" s="82"/>
      <c r="G101" s="43"/>
    </row>
    <row r="102" spans="1:7" ht="30" x14ac:dyDescent="0.25">
      <c r="A102" s="19" t="s">
        <v>102</v>
      </c>
      <c r="B102" s="59" t="s">
        <v>140</v>
      </c>
      <c r="C102" s="28"/>
      <c r="D102" s="216"/>
      <c r="E102" s="105"/>
      <c r="F102" s="171">
        <v>296456.59000000003</v>
      </c>
      <c r="G102" s="77" t="s">
        <v>220</v>
      </c>
    </row>
    <row r="103" spans="1:7" x14ac:dyDescent="0.25">
      <c r="A103" s="15"/>
      <c r="B103" s="14"/>
      <c r="C103" s="26"/>
      <c r="D103" s="221"/>
      <c r="E103" s="106"/>
      <c r="F103" s="107"/>
      <c r="G103" s="2"/>
    </row>
    <row r="104" spans="1:7" ht="45" x14ac:dyDescent="0.25">
      <c r="A104" s="19" t="s">
        <v>103</v>
      </c>
      <c r="B104" s="59" t="s">
        <v>142</v>
      </c>
      <c r="C104" s="28"/>
      <c r="D104" s="216"/>
      <c r="E104" s="105"/>
      <c r="F104" s="172">
        <v>3228066.29</v>
      </c>
      <c r="G104" s="77" t="s">
        <v>223</v>
      </c>
    </row>
    <row r="105" spans="1:7" ht="30" x14ac:dyDescent="0.25">
      <c r="A105" s="18" t="s">
        <v>103</v>
      </c>
      <c r="B105" s="196" t="s">
        <v>253</v>
      </c>
      <c r="C105" s="26" t="s">
        <v>145</v>
      </c>
      <c r="D105" s="222">
        <v>1100000</v>
      </c>
      <c r="E105" s="106" t="s">
        <v>2</v>
      </c>
      <c r="F105" s="108"/>
      <c r="G105" s="127"/>
    </row>
    <row r="106" spans="1:7" x14ac:dyDescent="0.25">
      <c r="A106" s="18" t="s">
        <v>103</v>
      </c>
      <c r="B106" s="196" t="s">
        <v>222</v>
      </c>
      <c r="C106" s="27" t="s">
        <v>221</v>
      </c>
      <c r="D106" s="223">
        <v>1100000</v>
      </c>
      <c r="E106" s="92" t="s">
        <v>1</v>
      </c>
      <c r="F106" s="108"/>
      <c r="G106" s="2"/>
    </row>
    <row r="107" spans="1:7" ht="25.5" x14ac:dyDescent="0.25">
      <c r="A107" s="18" t="s">
        <v>103</v>
      </c>
      <c r="B107" s="12" t="s">
        <v>245</v>
      </c>
      <c r="C107" s="27" t="s">
        <v>144</v>
      </c>
      <c r="D107" s="214">
        <v>1028066.29</v>
      </c>
      <c r="E107" s="92" t="s">
        <v>1</v>
      </c>
      <c r="F107" s="126"/>
      <c r="G107" s="2"/>
    </row>
    <row r="108" spans="1:7" x14ac:dyDescent="0.25">
      <c r="A108" s="35"/>
      <c r="B108" s="119" t="s">
        <v>229</v>
      </c>
      <c r="C108" s="48"/>
      <c r="D108" s="217"/>
      <c r="E108" s="101"/>
      <c r="F108" s="186">
        <f>SUM(D105:D107)</f>
        <v>3228066.29</v>
      </c>
      <c r="G108" s="2"/>
    </row>
    <row r="109" spans="1:7" ht="75" customHeight="1" x14ac:dyDescent="0.25">
      <c r="A109" s="19" t="s">
        <v>70</v>
      </c>
      <c r="B109" s="59" t="s">
        <v>143</v>
      </c>
      <c r="C109" s="28"/>
      <c r="D109" s="216"/>
      <c r="E109" s="105"/>
      <c r="F109" s="163">
        <v>12170486.33</v>
      </c>
      <c r="G109" s="78" t="s">
        <v>259</v>
      </c>
    </row>
    <row r="110" spans="1:7" s="45" customFormat="1" ht="38.25" customHeight="1" x14ac:dyDescent="0.25">
      <c r="A110" s="239"/>
      <c r="B110" s="240"/>
      <c r="C110" s="242"/>
      <c r="D110" s="219"/>
      <c r="E110" s="243"/>
      <c r="F110" s="244"/>
      <c r="G110" s="153"/>
    </row>
    <row r="111" spans="1:7" x14ac:dyDescent="0.25">
      <c r="A111" s="187"/>
      <c r="B111" s="119" t="s">
        <v>229</v>
      </c>
      <c r="C111" s="26"/>
      <c r="D111" s="221"/>
      <c r="E111" s="106"/>
      <c r="F111" s="186">
        <v>0</v>
      </c>
      <c r="G111" s="2"/>
    </row>
    <row r="112" spans="1:7" x14ac:dyDescent="0.25">
      <c r="A112" s="23" t="s">
        <v>72</v>
      </c>
      <c r="B112" s="59" t="s">
        <v>143</v>
      </c>
      <c r="C112" s="30"/>
      <c r="D112" s="210"/>
      <c r="E112" s="109"/>
      <c r="F112" s="91">
        <v>5367662.1500000004</v>
      </c>
      <c r="G112" s="23" t="s">
        <v>234</v>
      </c>
    </row>
    <row r="113" spans="1:7" ht="30" x14ac:dyDescent="0.25">
      <c r="A113" s="43"/>
      <c r="B113" s="36" t="s">
        <v>238</v>
      </c>
      <c r="C113" s="195" t="s">
        <v>109</v>
      </c>
      <c r="D113" s="211">
        <v>800000</v>
      </c>
      <c r="E113" s="193" t="s">
        <v>5</v>
      </c>
      <c r="F113" s="194"/>
      <c r="G113" s="43"/>
    </row>
    <row r="114" spans="1:7" x14ac:dyDescent="0.25">
      <c r="A114" s="10"/>
      <c r="B114" s="61"/>
      <c r="C114" s="29"/>
      <c r="D114" s="203"/>
      <c r="E114" s="110"/>
    </row>
    <row r="115" spans="1:7" ht="15.75" x14ac:dyDescent="0.25">
      <c r="A115" s="256" t="s">
        <v>262</v>
      </c>
      <c r="B115" s="114"/>
      <c r="C115" s="29"/>
      <c r="D115" s="203"/>
      <c r="E115" s="29"/>
    </row>
    <row r="116" spans="1:7" ht="42" customHeight="1" x14ac:dyDescent="0.25">
      <c r="A116" s="635" t="s">
        <v>263</v>
      </c>
      <c r="B116" s="635"/>
      <c r="C116" s="635"/>
      <c r="D116" s="635"/>
      <c r="E116" s="635"/>
      <c r="F116" s="635"/>
      <c r="G116" s="635"/>
    </row>
    <row r="117" spans="1:7" x14ac:dyDescent="0.25">
      <c r="A117" s="72"/>
      <c r="B117" s="124"/>
      <c r="C117" s="73"/>
      <c r="D117" s="224"/>
      <c r="E117" s="29"/>
    </row>
    <row r="118" spans="1:7" x14ac:dyDescent="0.25">
      <c r="A118" s="11"/>
      <c r="B118" s="114"/>
      <c r="C118" s="29"/>
      <c r="D118" s="203"/>
    </row>
  </sheetData>
  <mergeCells count="1">
    <mergeCell ref="A116:G116"/>
  </mergeCells>
  <dataValidations count="1">
    <dataValidation type="list" allowBlank="1" showInputMessage="1" showErrorMessage="1" sqref="E69 E88:E102 E40 E32:E33 E35:E36 E104:E105 E71:E73 E5:E27 E65:E67 E108:E109 E43:E63 E111:E114 E76 E80:E86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územie!$A$1:$A$8</xm:f>
          </x14:formula1>
          <xm:sqref>B117</xm:sqref>
        </x14:dataValidation>
        <x14:dataValidation type="list" allowBlank="1" showInputMessage="1" showErrorMessage="1" xr:uid="{00000000-0002-0000-0000-000002000000}">
          <x14:formula1>
            <xm:f>opatrenia!$A$1:$A$40</xm:f>
          </x14:formula1>
          <xm:sqref>A5:A63 A71:A73 A65:A67 A88:A102 A82:A86 A104:A109 A111:A114 A76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79"/>
  <sheetViews>
    <sheetView topLeftCell="A111" zoomScale="85" zoomScaleNormal="85" workbookViewId="0">
      <selection activeCell="D119" sqref="D119"/>
    </sheetView>
  </sheetViews>
  <sheetFormatPr defaultRowHeight="15" x14ac:dyDescent="0.25"/>
  <cols>
    <col min="1" max="1" width="10.7109375" style="37" customWidth="1"/>
    <col min="2" max="2" width="14.5703125" style="483" customWidth="1"/>
    <col min="3" max="3" width="35" style="538" bestFit="1" customWidth="1"/>
    <col min="4" max="4" width="18.7109375" style="485" customWidth="1"/>
    <col min="5" max="5" width="17.42578125" style="551" customWidth="1"/>
    <col min="6" max="6" width="24.7109375" style="485" customWidth="1"/>
    <col min="7" max="7" width="16.85546875" style="483" customWidth="1"/>
    <col min="8" max="8" width="19.28515625" style="486" customWidth="1"/>
    <col min="9" max="9" width="34.7109375" style="487" customWidth="1"/>
    <col min="10" max="10" width="27.28515625" style="488" customWidth="1"/>
    <col min="11" max="11" width="21.85546875" style="37" customWidth="1"/>
    <col min="12" max="12" width="21.7109375" style="37" customWidth="1"/>
    <col min="13" max="16384" width="9.140625" style="37"/>
  </cols>
  <sheetData>
    <row r="1" spans="1:10" x14ac:dyDescent="0.25">
      <c r="C1" s="484" t="s">
        <v>175</v>
      </c>
    </row>
    <row r="3" spans="1:10" ht="15.75" thickBot="1" x14ac:dyDescent="0.3">
      <c r="A3" s="489" t="s">
        <v>615</v>
      </c>
      <c r="B3" s="490"/>
      <c r="C3" s="491"/>
      <c r="D3" s="492"/>
      <c r="E3" s="552"/>
      <c r="F3" s="492"/>
      <c r="G3" s="490"/>
      <c r="H3" s="493"/>
    </row>
    <row r="4" spans="1:10" ht="15.75" thickBot="1" x14ac:dyDescent="0.3">
      <c r="A4" s="494" t="s">
        <v>7</v>
      </c>
      <c r="B4" s="495" t="s">
        <v>275</v>
      </c>
      <c r="C4" s="496" t="s">
        <v>8</v>
      </c>
      <c r="D4" s="497" t="s">
        <v>9</v>
      </c>
      <c r="E4" s="553" t="s">
        <v>10</v>
      </c>
      <c r="F4" s="498" t="s">
        <v>11</v>
      </c>
      <c r="G4" s="499" t="s">
        <v>274</v>
      </c>
      <c r="H4" s="290" t="s">
        <v>403</v>
      </c>
      <c r="I4" s="500" t="s">
        <v>176</v>
      </c>
      <c r="J4" s="343" t="s">
        <v>573</v>
      </c>
    </row>
    <row r="5" spans="1:10" s="540" customFormat="1" x14ac:dyDescent="0.25">
      <c r="A5" s="306" t="s">
        <v>73</v>
      </c>
      <c r="B5" s="307"/>
      <c r="C5" s="308" t="s">
        <v>164</v>
      </c>
      <c r="D5" s="307"/>
      <c r="E5" s="554"/>
      <c r="F5" s="309"/>
      <c r="G5" s="310">
        <v>7341493.5199999996</v>
      </c>
      <c r="H5" s="311"/>
      <c r="I5" s="340"/>
      <c r="J5" s="539"/>
    </row>
    <row r="6" spans="1:10" ht="51" x14ac:dyDescent="0.25">
      <c r="A6" s="33" t="s">
        <v>73</v>
      </c>
      <c r="B6" s="266" t="s">
        <v>277</v>
      </c>
      <c r="C6" s="274" t="s">
        <v>616</v>
      </c>
      <c r="D6" s="266" t="s">
        <v>334</v>
      </c>
      <c r="E6" s="555">
        <v>6240269</v>
      </c>
      <c r="F6" s="353" t="s">
        <v>1</v>
      </c>
      <c r="G6" s="261"/>
      <c r="H6" s="289"/>
      <c r="I6" s="339" t="s">
        <v>555</v>
      </c>
      <c r="J6" s="343" t="s">
        <v>548</v>
      </c>
    </row>
    <row r="7" spans="1:10" s="540" customFormat="1" x14ac:dyDescent="0.25">
      <c r="A7" s="306" t="s">
        <v>74</v>
      </c>
      <c r="B7" s="307"/>
      <c r="C7" s="308" t="s">
        <v>163</v>
      </c>
      <c r="D7" s="307"/>
      <c r="E7" s="554"/>
      <c r="F7" s="309"/>
      <c r="G7" s="312">
        <v>1803173.85</v>
      </c>
      <c r="H7" s="313"/>
      <c r="I7" s="341"/>
      <c r="J7" s="539"/>
    </row>
    <row r="8" spans="1:10" ht="38.25" x14ac:dyDescent="0.25">
      <c r="A8" s="355" t="s">
        <v>74</v>
      </c>
      <c r="B8" s="356" t="s">
        <v>109</v>
      </c>
      <c r="C8" s="357" t="s">
        <v>123</v>
      </c>
      <c r="D8" s="356" t="s">
        <v>109</v>
      </c>
      <c r="E8" s="364">
        <v>1000000</v>
      </c>
      <c r="F8" s="353" t="s">
        <v>0</v>
      </c>
      <c r="G8" s="358" t="s">
        <v>181</v>
      </c>
      <c r="H8" s="365">
        <v>1000000</v>
      </c>
      <c r="I8" s="339" t="s">
        <v>232</v>
      </c>
      <c r="J8" s="343" t="s">
        <v>547</v>
      </c>
    </row>
    <row r="9" spans="1:10" ht="25.5" x14ac:dyDescent="0.25">
      <c r="A9" s="360" t="s">
        <v>74</v>
      </c>
      <c r="B9" s="356" t="s">
        <v>276</v>
      </c>
      <c r="C9" s="357" t="s">
        <v>426</v>
      </c>
      <c r="D9" s="356" t="s">
        <v>122</v>
      </c>
      <c r="E9" s="422">
        <v>64012.959999999999</v>
      </c>
      <c r="F9" s="353" t="s">
        <v>0</v>
      </c>
      <c r="G9" s="358"/>
      <c r="H9" s="362">
        <v>64012.959999999999</v>
      </c>
      <c r="I9" s="363" t="s">
        <v>427</v>
      </c>
      <c r="J9" s="343" t="s">
        <v>545</v>
      </c>
    </row>
    <row r="10" spans="1:10" ht="25.5" x14ac:dyDescent="0.25">
      <c r="A10" s="355" t="s">
        <v>74</v>
      </c>
      <c r="B10" s="356" t="s">
        <v>277</v>
      </c>
      <c r="C10" s="363" t="s">
        <v>333</v>
      </c>
      <c r="D10" s="356" t="s">
        <v>334</v>
      </c>
      <c r="E10" s="364">
        <v>119525.69</v>
      </c>
      <c r="F10" s="353" t="s">
        <v>0</v>
      </c>
      <c r="G10" s="358"/>
      <c r="H10" s="364">
        <v>119525.69</v>
      </c>
      <c r="I10" s="339"/>
      <c r="J10" s="343" t="s">
        <v>548</v>
      </c>
    </row>
    <row r="11" spans="1:10" ht="25.5" x14ac:dyDescent="0.25">
      <c r="A11" s="355" t="s">
        <v>74</v>
      </c>
      <c r="B11" s="356" t="s">
        <v>278</v>
      </c>
      <c r="C11" s="357" t="s">
        <v>454</v>
      </c>
      <c r="D11" s="356" t="s">
        <v>455</v>
      </c>
      <c r="E11" s="365">
        <v>45365.91</v>
      </c>
      <c r="F11" s="353" t="s">
        <v>0</v>
      </c>
      <c r="G11" s="358"/>
      <c r="H11" s="365">
        <v>45365.91</v>
      </c>
      <c r="I11" s="339"/>
      <c r="J11" s="343" t="s">
        <v>556</v>
      </c>
    </row>
    <row r="12" spans="1:10" ht="89.25" x14ac:dyDescent="0.25">
      <c r="A12" s="355" t="s">
        <v>74</v>
      </c>
      <c r="B12" s="356" t="s">
        <v>279</v>
      </c>
      <c r="C12" s="418" t="s">
        <v>296</v>
      </c>
      <c r="D12" s="366" t="s">
        <v>192</v>
      </c>
      <c r="E12" s="556">
        <v>100000</v>
      </c>
      <c r="F12" s="353" t="s">
        <v>0</v>
      </c>
      <c r="G12" s="358"/>
      <c r="H12" s="365">
        <v>110356.09</v>
      </c>
      <c r="I12" s="339"/>
      <c r="J12" s="343" t="s">
        <v>549</v>
      </c>
    </row>
    <row r="13" spans="1:10" ht="25.5" x14ac:dyDescent="0.25">
      <c r="A13" s="355" t="s">
        <v>74</v>
      </c>
      <c r="B13" s="367" t="s">
        <v>279</v>
      </c>
      <c r="C13" s="467" t="s">
        <v>297</v>
      </c>
      <c r="D13" s="368" t="s">
        <v>298</v>
      </c>
      <c r="E13" s="557">
        <v>50000</v>
      </c>
      <c r="F13" s="382" t="s">
        <v>0</v>
      </c>
      <c r="G13" s="369"/>
      <c r="H13" s="383">
        <v>110356.09</v>
      </c>
      <c r="I13" s="370"/>
      <c r="J13" s="343" t="s">
        <v>549</v>
      </c>
    </row>
    <row r="14" spans="1:10" ht="25.5" x14ac:dyDescent="0.25">
      <c r="A14" s="355" t="s">
        <v>74</v>
      </c>
      <c r="B14" s="371" t="s">
        <v>280</v>
      </c>
      <c r="C14" s="357" t="s">
        <v>374</v>
      </c>
      <c r="D14" s="373" t="s">
        <v>117</v>
      </c>
      <c r="E14" s="375">
        <v>37990.120000000003</v>
      </c>
      <c r="F14" s="381" t="s">
        <v>0</v>
      </c>
      <c r="G14" s="371"/>
      <c r="H14" s="375">
        <v>37990.120000000003</v>
      </c>
      <c r="I14" s="339"/>
      <c r="J14" s="343" t="s">
        <v>596</v>
      </c>
    </row>
    <row r="15" spans="1:10" x14ac:dyDescent="0.25">
      <c r="A15" s="355" t="s">
        <v>74</v>
      </c>
      <c r="B15" s="356" t="s">
        <v>280</v>
      </c>
      <c r="C15" s="424"/>
      <c r="D15" s="356"/>
      <c r="E15" s="364"/>
      <c r="F15" s="353"/>
      <c r="G15" s="376"/>
      <c r="H15" s="377">
        <v>41283.14</v>
      </c>
      <c r="I15" s="378"/>
      <c r="J15" s="343" t="s">
        <v>565</v>
      </c>
    </row>
    <row r="16" spans="1:10" ht="25.5" x14ac:dyDescent="0.25">
      <c r="A16" s="355" t="s">
        <v>74</v>
      </c>
      <c r="B16" s="356" t="s">
        <v>281</v>
      </c>
      <c r="C16" s="357" t="s">
        <v>344</v>
      </c>
      <c r="D16" s="379" t="s">
        <v>120</v>
      </c>
      <c r="E16" s="365">
        <v>109874.18</v>
      </c>
      <c r="F16" s="353" t="s">
        <v>0</v>
      </c>
      <c r="G16" s="358"/>
      <c r="H16" s="365">
        <v>109874.18</v>
      </c>
      <c r="I16" s="339"/>
      <c r="J16" s="343" t="s">
        <v>591</v>
      </c>
    </row>
    <row r="17" spans="1:10" ht="63.75" x14ac:dyDescent="0.25">
      <c r="A17" s="355" t="s">
        <v>74</v>
      </c>
      <c r="B17" s="356" t="s">
        <v>283</v>
      </c>
      <c r="C17" s="372" t="s">
        <v>574</v>
      </c>
      <c r="D17" s="356" t="s">
        <v>575</v>
      </c>
      <c r="E17" s="364">
        <v>136539.54999999999</v>
      </c>
      <c r="F17" s="353" t="s">
        <v>0</v>
      </c>
      <c r="G17" s="358"/>
      <c r="H17" s="365">
        <v>136539.54999999999</v>
      </c>
      <c r="I17" s="339"/>
      <c r="J17" s="280" t="s">
        <v>576</v>
      </c>
    </row>
    <row r="18" spans="1:10" ht="51" x14ac:dyDescent="0.25">
      <c r="A18" s="355" t="s">
        <v>74</v>
      </c>
      <c r="B18" s="371" t="s">
        <v>282</v>
      </c>
      <c r="C18" s="363" t="s">
        <v>373</v>
      </c>
      <c r="D18" s="381" t="s">
        <v>285</v>
      </c>
      <c r="E18" s="375">
        <v>79192</v>
      </c>
      <c r="F18" s="353" t="s">
        <v>1</v>
      </c>
      <c r="G18" s="371"/>
      <c r="H18" s="362">
        <v>79192.94</v>
      </c>
      <c r="I18" s="339" t="s">
        <v>372</v>
      </c>
      <c r="J18" s="343" t="s">
        <v>556</v>
      </c>
    </row>
    <row r="19" spans="1:10" ht="38.25" x14ac:dyDescent="0.25">
      <c r="A19" s="355" t="s">
        <v>74</v>
      </c>
      <c r="B19" s="356" t="s">
        <v>284</v>
      </c>
      <c r="C19" s="357" t="s">
        <v>466</v>
      </c>
      <c r="D19" s="356" t="s">
        <v>465</v>
      </c>
      <c r="E19" s="364">
        <v>60000</v>
      </c>
      <c r="F19" s="353" t="s">
        <v>1</v>
      </c>
      <c r="G19" s="358"/>
      <c r="H19" s="365">
        <v>59033.279999999999</v>
      </c>
      <c r="I19" s="339"/>
      <c r="J19" s="343" t="s">
        <v>604</v>
      </c>
    </row>
    <row r="20" spans="1:10" x14ac:dyDescent="0.25">
      <c r="A20" s="355"/>
      <c r="B20" s="356"/>
      <c r="C20" s="357" t="s">
        <v>229</v>
      </c>
      <c r="D20" s="356"/>
      <c r="E20" s="364"/>
      <c r="F20" s="353"/>
      <c r="G20" s="547">
        <f>SUM(E8:E19)</f>
        <v>1802500.41</v>
      </c>
      <c r="H20" s="365"/>
      <c r="I20" s="339"/>
      <c r="J20" s="343"/>
    </row>
    <row r="21" spans="1:10" s="540" customFormat="1" x14ac:dyDescent="0.25">
      <c r="A21" s="306" t="s">
        <v>75</v>
      </c>
      <c r="B21" s="307"/>
      <c r="C21" s="314" t="s">
        <v>162</v>
      </c>
      <c r="D21" s="307"/>
      <c r="E21" s="554"/>
      <c r="F21" s="309"/>
      <c r="G21" s="315">
        <v>3207073.49</v>
      </c>
      <c r="H21" s="316"/>
      <c r="I21" s="342"/>
      <c r="J21" s="539"/>
    </row>
    <row r="22" spans="1:10" ht="51" x14ac:dyDescent="0.25">
      <c r="A22" s="40" t="s">
        <v>75</v>
      </c>
      <c r="B22" s="260" t="s">
        <v>109</v>
      </c>
      <c r="C22" s="275" t="s">
        <v>174</v>
      </c>
      <c r="D22" s="260" t="s">
        <v>109</v>
      </c>
      <c r="E22" s="296">
        <v>3207073.49</v>
      </c>
      <c r="F22" s="353" t="s">
        <v>2</v>
      </c>
      <c r="G22" s="261"/>
      <c r="H22" s="259">
        <v>3207073.49</v>
      </c>
      <c r="I22" s="339" t="s">
        <v>211</v>
      </c>
      <c r="J22" s="343" t="s">
        <v>547</v>
      </c>
    </row>
    <row r="23" spans="1:10" s="540" customFormat="1" ht="63.75" x14ac:dyDescent="0.25">
      <c r="A23" s="317" t="s">
        <v>76</v>
      </c>
      <c r="B23" s="318"/>
      <c r="C23" s="319" t="s">
        <v>161</v>
      </c>
      <c r="D23" s="318"/>
      <c r="E23" s="558"/>
      <c r="F23" s="309"/>
      <c r="G23" s="320">
        <v>6276689.7400000002</v>
      </c>
      <c r="H23" s="321"/>
      <c r="I23" s="341" t="s">
        <v>239</v>
      </c>
      <c r="J23" s="539"/>
    </row>
    <row r="24" spans="1:10" ht="25.5" x14ac:dyDescent="0.25">
      <c r="A24" s="360" t="s">
        <v>76</v>
      </c>
      <c r="B24" s="356" t="s">
        <v>276</v>
      </c>
      <c r="C24" s="363" t="s">
        <v>424</v>
      </c>
      <c r="D24" s="371" t="s">
        <v>425</v>
      </c>
      <c r="E24" s="559">
        <v>500052.17</v>
      </c>
      <c r="F24" s="353" t="s">
        <v>3</v>
      </c>
      <c r="G24" s="376"/>
      <c r="H24" s="384">
        <v>500052.17</v>
      </c>
      <c r="I24" s="339"/>
      <c r="J24" s="343" t="s">
        <v>545</v>
      </c>
    </row>
    <row r="25" spans="1:10" ht="76.5" customHeight="1" x14ac:dyDescent="0.25">
      <c r="A25" s="355" t="s">
        <v>76</v>
      </c>
      <c r="B25" s="356" t="s">
        <v>277</v>
      </c>
      <c r="C25" s="363" t="s">
        <v>606</v>
      </c>
      <c r="D25" s="385" t="s">
        <v>334</v>
      </c>
      <c r="E25" s="375">
        <v>700000</v>
      </c>
      <c r="F25" s="353" t="s">
        <v>5</v>
      </c>
      <c r="G25" s="386"/>
      <c r="H25" s="375">
        <v>932716.1</v>
      </c>
      <c r="I25" s="339"/>
      <c r="J25" s="354" t="s">
        <v>617</v>
      </c>
    </row>
    <row r="26" spans="1:10" ht="38.25" x14ac:dyDescent="0.25">
      <c r="A26" s="355" t="s">
        <v>76</v>
      </c>
      <c r="B26" s="356" t="s">
        <v>278</v>
      </c>
      <c r="C26" s="363" t="s">
        <v>319</v>
      </c>
      <c r="D26" s="371" t="s">
        <v>318</v>
      </c>
      <c r="E26" s="375">
        <v>355888.31</v>
      </c>
      <c r="F26" s="353" t="s">
        <v>4</v>
      </c>
      <c r="G26" s="358"/>
      <c r="H26" s="375">
        <v>355888.31</v>
      </c>
      <c r="I26" s="339"/>
      <c r="J26" s="343" t="s">
        <v>556</v>
      </c>
    </row>
    <row r="27" spans="1:10" ht="51" x14ac:dyDescent="0.25">
      <c r="A27" s="143" t="s">
        <v>76</v>
      </c>
      <c r="B27" s="371" t="s">
        <v>279</v>
      </c>
      <c r="C27" s="357" t="s">
        <v>299</v>
      </c>
      <c r="D27" s="268" t="s">
        <v>300</v>
      </c>
      <c r="E27" s="560">
        <v>451417.17</v>
      </c>
      <c r="F27" s="381" t="s">
        <v>4</v>
      </c>
      <c r="G27" s="371"/>
      <c r="H27" s="375">
        <v>862417.17</v>
      </c>
      <c r="I27" s="339"/>
      <c r="J27" s="343" t="s">
        <v>549</v>
      </c>
    </row>
    <row r="28" spans="1:10" ht="38.25" x14ac:dyDescent="0.25">
      <c r="A28" s="355" t="s">
        <v>76</v>
      </c>
      <c r="B28" s="356" t="s">
        <v>279</v>
      </c>
      <c r="C28" s="387" t="s">
        <v>496</v>
      </c>
      <c r="D28" s="388" t="s">
        <v>301</v>
      </c>
      <c r="E28" s="364">
        <v>205000</v>
      </c>
      <c r="F28" s="353" t="s">
        <v>4</v>
      </c>
      <c r="G28" s="376"/>
      <c r="H28" s="375">
        <v>862417.17</v>
      </c>
      <c r="I28" s="378"/>
      <c r="J28" s="343" t="s">
        <v>549</v>
      </c>
    </row>
    <row r="29" spans="1:10" ht="38.25" x14ac:dyDescent="0.25">
      <c r="A29" s="355" t="s">
        <v>76</v>
      </c>
      <c r="B29" s="356" t="s">
        <v>279</v>
      </c>
      <c r="C29" s="387" t="s">
        <v>584</v>
      </c>
      <c r="D29" s="388" t="s">
        <v>585</v>
      </c>
      <c r="E29" s="364">
        <v>200000</v>
      </c>
      <c r="F29" s="353" t="s">
        <v>4</v>
      </c>
      <c r="G29" s="376"/>
      <c r="H29" s="375">
        <v>862417.17</v>
      </c>
      <c r="I29" s="378"/>
      <c r="J29" s="280" t="s">
        <v>598</v>
      </c>
    </row>
    <row r="30" spans="1:10" ht="25.5" x14ac:dyDescent="0.25">
      <c r="A30" s="355" t="s">
        <v>76</v>
      </c>
      <c r="B30" s="371" t="s">
        <v>280</v>
      </c>
      <c r="C30" s="357" t="s">
        <v>531</v>
      </c>
      <c r="D30" s="389" t="s">
        <v>117</v>
      </c>
      <c r="E30" s="391">
        <v>296887.42</v>
      </c>
      <c r="F30" s="353" t="s">
        <v>3</v>
      </c>
      <c r="G30" s="358"/>
      <c r="H30" s="391">
        <v>296887.42</v>
      </c>
      <c r="I30" s="339"/>
      <c r="J30" s="343" t="s">
        <v>596</v>
      </c>
    </row>
    <row r="31" spans="1:10" ht="25.5" x14ac:dyDescent="0.25">
      <c r="A31" s="355" t="s">
        <v>76</v>
      </c>
      <c r="B31" s="371" t="s">
        <v>280</v>
      </c>
      <c r="C31" s="357" t="s">
        <v>375</v>
      </c>
      <c r="D31" s="389" t="s">
        <v>376</v>
      </c>
      <c r="E31" s="391">
        <v>322621.84999999998</v>
      </c>
      <c r="F31" s="353" t="s">
        <v>5</v>
      </c>
      <c r="G31" s="358"/>
      <c r="H31" s="391">
        <v>322621.84999999998</v>
      </c>
      <c r="I31" s="339" t="s">
        <v>446</v>
      </c>
      <c r="J31" s="343" t="s">
        <v>596</v>
      </c>
    </row>
    <row r="32" spans="1:10" ht="38.25" x14ac:dyDescent="0.25">
      <c r="A32" s="355" t="s">
        <v>76</v>
      </c>
      <c r="B32" s="371" t="s">
        <v>280</v>
      </c>
      <c r="C32" s="196" t="s">
        <v>449</v>
      </c>
      <c r="D32" s="392" t="s">
        <v>450</v>
      </c>
      <c r="E32" s="561">
        <v>280000</v>
      </c>
      <c r="F32" s="353" t="s">
        <v>4</v>
      </c>
      <c r="G32" s="358"/>
      <c r="H32" s="391">
        <v>322621.84999999998</v>
      </c>
      <c r="I32" s="339"/>
      <c r="J32" s="343" t="s">
        <v>596</v>
      </c>
    </row>
    <row r="33" spans="1:10" ht="25.5" x14ac:dyDescent="0.25">
      <c r="A33" s="355" t="s">
        <v>76</v>
      </c>
      <c r="B33" s="371" t="s">
        <v>280</v>
      </c>
      <c r="C33" s="393" t="s">
        <v>451</v>
      </c>
      <c r="D33" s="394" t="s">
        <v>452</v>
      </c>
      <c r="E33" s="562">
        <v>300000</v>
      </c>
      <c r="F33" s="404" t="s">
        <v>5</v>
      </c>
      <c r="G33" s="395"/>
      <c r="H33" s="391">
        <v>322621.84999999998</v>
      </c>
      <c r="I33" s="396" t="s">
        <v>371</v>
      </c>
      <c r="J33" s="343" t="s">
        <v>596</v>
      </c>
    </row>
    <row r="34" spans="1:10" ht="38.25" x14ac:dyDescent="0.25">
      <c r="A34" s="355" t="s">
        <v>76</v>
      </c>
      <c r="B34" s="356" t="s">
        <v>281</v>
      </c>
      <c r="C34" s="357" t="s">
        <v>515</v>
      </c>
      <c r="D34" s="379" t="s">
        <v>346</v>
      </c>
      <c r="E34" s="364">
        <v>400000</v>
      </c>
      <c r="F34" s="353" t="s">
        <v>4</v>
      </c>
      <c r="G34" s="358"/>
      <c r="H34" s="365">
        <v>858651.16</v>
      </c>
      <c r="I34" s="339"/>
      <c r="J34" s="343" t="s">
        <v>591</v>
      </c>
    </row>
    <row r="35" spans="1:10" ht="25.5" x14ac:dyDescent="0.25">
      <c r="A35" s="355" t="s">
        <v>76</v>
      </c>
      <c r="B35" s="356" t="s">
        <v>281</v>
      </c>
      <c r="C35" s="357" t="s">
        <v>345</v>
      </c>
      <c r="D35" s="379" t="s">
        <v>347</v>
      </c>
      <c r="E35" s="364">
        <v>300000</v>
      </c>
      <c r="F35" s="353" t="s">
        <v>3</v>
      </c>
      <c r="G35" s="358"/>
      <c r="H35" s="365">
        <v>858651.16</v>
      </c>
      <c r="I35" s="339"/>
      <c r="J35" s="343" t="s">
        <v>591</v>
      </c>
    </row>
    <row r="36" spans="1:10" ht="25.5" x14ac:dyDescent="0.25">
      <c r="A36" s="355" t="s">
        <v>76</v>
      </c>
      <c r="B36" s="394" t="s">
        <v>281</v>
      </c>
      <c r="C36" s="397" t="s">
        <v>514</v>
      </c>
      <c r="D36" s="398" t="s">
        <v>513</v>
      </c>
      <c r="E36" s="562">
        <v>316000</v>
      </c>
      <c r="F36" s="353" t="s">
        <v>3</v>
      </c>
      <c r="G36" s="395"/>
      <c r="H36" s="399">
        <v>858651.16</v>
      </c>
      <c r="I36" s="396" t="s">
        <v>447</v>
      </c>
      <c r="J36" s="343" t="s">
        <v>591</v>
      </c>
    </row>
    <row r="37" spans="1:10" x14ac:dyDescent="0.25">
      <c r="A37" s="355" t="s">
        <v>76</v>
      </c>
      <c r="B37" s="356" t="s">
        <v>283</v>
      </c>
      <c r="C37" s="400"/>
      <c r="D37" s="401"/>
      <c r="E37" s="563"/>
      <c r="F37" s="405"/>
      <c r="G37" s="402"/>
      <c r="H37" s="365">
        <v>1067037.26</v>
      </c>
      <c r="I37" s="403"/>
      <c r="J37" s="343" t="s">
        <v>565</v>
      </c>
    </row>
    <row r="38" spans="1:10" ht="25.5" x14ac:dyDescent="0.25">
      <c r="A38" s="360" t="s">
        <v>76</v>
      </c>
      <c r="B38" s="371" t="s">
        <v>282</v>
      </c>
      <c r="C38" s="410" t="s">
        <v>533</v>
      </c>
      <c r="D38" s="371" t="s">
        <v>286</v>
      </c>
      <c r="E38" s="375">
        <v>618881</v>
      </c>
      <c r="F38" s="353" t="s">
        <v>5</v>
      </c>
      <c r="G38" s="406"/>
      <c r="H38" s="365">
        <v>618881.61</v>
      </c>
      <c r="I38" s="339"/>
      <c r="J38" s="343" t="s">
        <v>556</v>
      </c>
    </row>
    <row r="39" spans="1:10" ht="38.25" x14ac:dyDescent="0.25">
      <c r="A39" s="355" t="s">
        <v>76</v>
      </c>
      <c r="B39" s="356" t="s">
        <v>284</v>
      </c>
      <c r="C39" s="357" t="s">
        <v>467</v>
      </c>
      <c r="D39" s="356" t="s">
        <v>468</v>
      </c>
      <c r="E39" s="364">
        <v>250000</v>
      </c>
      <c r="F39" s="353" t="s">
        <v>5</v>
      </c>
      <c r="G39" s="358"/>
      <c r="H39" s="365">
        <v>461336.7</v>
      </c>
      <c r="I39" s="339"/>
      <c r="J39" s="343" t="s">
        <v>604</v>
      </c>
    </row>
    <row r="40" spans="1:10" ht="38.25" x14ac:dyDescent="0.25">
      <c r="A40" s="355" t="s">
        <v>76</v>
      </c>
      <c r="B40" s="356" t="s">
        <v>284</v>
      </c>
      <c r="C40" s="357" t="s">
        <v>469</v>
      </c>
      <c r="D40" s="356" t="s">
        <v>380</v>
      </c>
      <c r="E40" s="364">
        <v>211336.7</v>
      </c>
      <c r="F40" s="353" t="s">
        <v>266</v>
      </c>
      <c r="G40" s="358"/>
      <c r="H40" s="365">
        <v>461336.7</v>
      </c>
      <c r="I40" s="339" t="s">
        <v>470</v>
      </c>
      <c r="J40" s="343" t="s">
        <v>604</v>
      </c>
    </row>
    <row r="41" spans="1:10" x14ac:dyDescent="0.25">
      <c r="A41" s="52"/>
      <c r="B41" s="267"/>
      <c r="C41" s="264"/>
      <c r="D41" s="267"/>
      <c r="E41" s="564"/>
      <c r="F41" s="353"/>
      <c r="G41" s="276">
        <f>SUM(E24:E40)</f>
        <v>5708084.6200000001</v>
      </c>
      <c r="H41" s="291"/>
      <c r="I41" s="343"/>
      <c r="J41" s="343"/>
    </row>
    <row r="42" spans="1:10" s="540" customFormat="1" ht="38.25" x14ac:dyDescent="0.25">
      <c r="A42" s="322" t="s">
        <v>77</v>
      </c>
      <c r="B42" s="318"/>
      <c r="C42" s="319" t="s">
        <v>235</v>
      </c>
      <c r="D42" s="318"/>
      <c r="E42" s="558"/>
      <c r="F42" s="309"/>
      <c r="G42" s="315">
        <v>1146520.27</v>
      </c>
      <c r="H42" s="316"/>
      <c r="I42" s="341" t="s">
        <v>182</v>
      </c>
      <c r="J42" s="539"/>
    </row>
    <row r="43" spans="1:10" ht="25.5" x14ac:dyDescent="0.25">
      <c r="A43" s="355" t="s">
        <v>77</v>
      </c>
      <c r="B43" s="356" t="s">
        <v>277</v>
      </c>
      <c r="C43" s="363" t="s">
        <v>404</v>
      </c>
      <c r="D43" s="371" t="s">
        <v>335</v>
      </c>
      <c r="E43" s="375">
        <v>35000</v>
      </c>
      <c r="F43" s="353" t="s">
        <v>1</v>
      </c>
      <c r="G43" s="380"/>
      <c r="H43" s="365">
        <v>253688.87</v>
      </c>
      <c r="I43" s="339" t="s">
        <v>571</v>
      </c>
      <c r="J43" s="339" t="s">
        <v>548</v>
      </c>
    </row>
    <row r="44" spans="1:10" ht="25.5" x14ac:dyDescent="0.25">
      <c r="A44" s="360" t="s">
        <v>77</v>
      </c>
      <c r="B44" s="356" t="s">
        <v>278</v>
      </c>
      <c r="C44" s="363" t="s">
        <v>561</v>
      </c>
      <c r="D44" s="371" t="s">
        <v>317</v>
      </c>
      <c r="E44" s="375">
        <v>322831.40000000002</v>
      </c>
      <c r="F44" s="353" t="s">
        <v>1</v>
      </c>
      <c r="G44" s="374"/>
      <c r="H44" s="375">
        <v>322831.40000000002</v>
      </c>
      <c r="I44" s="339"/>
      <c r="J44" s="343" t="s">
        <v>556</v>
      </c>
    </row>
    <row r="45" spans="1:10" ht="25.5" x14ac:dyDescent="0.25">
      <c r="A45" s="355" t="s">
        <v>77</v>
      </c>
      <c r="B45" s="356" t="s">
        <v>281</v>
      </c>
      <c r="C45" s="357" t="s">
        <v>349</v>
      </c>
      <c r="D45" s="379" t="s">
        <v>350</v>
      </c>
      <c r="E45" s="365">
        <v>394292.23</v>
      </c>
      <c r="F45" s="353" t="s">
        <v>1</v>
      </c>
      <c r="G45" s="358"/>
      <c r="H45" s="365">
        <v>394292.23</v>
      </c>
      <c r="I45" s="339"/>
      <c r="J45" s="343" t="s">
        <v>591</v>
      </c>
    </row>
    <row r="46" spans="1:10" x14ac:dyDescent="0.25">
      <c r="A46" s="52"/>
      <c r="B46" s="267"/>
      <c r="C46" s="264"/>
      <c r="D46" s="267"/>
      <c r="E46" s="564"/>
      <c r="F46" s="353"/>
      <c r="G46" s="276">
        <f>SUM(E43:E45)</f>
        <v>752123.63</v>
      </c>
      <c r="H46" s="289"/>
      <c r="I46" s="343"/>
      <c r="J46" s="343"/>
    </row>
    <row r="47" spans="1:10" s="540" customFormat="1" ht="38.25" x14ac:dyDescent="0.25">
      <c r="A47" s="322" t="s">
        <v>78</v>
      </c>
      <c r="B47" s="318"/>
      <c r="C47" s="319" t="s">
        <v>160</v>
      </c>
      <c r="D47" s="318"/>
      <c r="E47" s="558"/>
      <c r="F47" s="309"/>
      <c r="G47" s="315">
        <v>1372859.29</v>
      </c>
      <c r="H47" s="316"/>
      <c r="I47" s="341" t="s">
        <v>240</v>
      </c>
      <c r="J47" s="539"/>
    </row>
    <row r="48" spans="1:10" ht="25.5" x14ac:dyDescent="0.25">
      <c r="A48" s="407" t="s">
        <v>78</v>
      </c>
      <c r="B48" s="371" t="s">
        <v>109</v>
      </c>
      <c r="C48" s="363" t="s">
        <v>248</v>
      </c>
      <c r="D48" s="371" t="s">
        <v>109</v>
      </c>
      <c r="E48" s="375">
        <v>300000</v>
      </c>
      <c r="F48" s="353"/>
      <c r="G48" s="386"/>
      <c r="H48" s="408"/>
      <c r="I48" s="339"/>
      <c r="J48" s="343" t="s">
        <v>547</v>
      </c>
    </row>
    <row r="49" spans="1:10" x14ac:dyDescent="0.25">
      <c r="A49" s="409"/>
      <c r="B49" s="356"/>
      <c r="C49" s="410" t="s">
        <v>229</v>
      </c>
      <c r="D49" s="373"/>
      <c r="E49" s="375"/>
      <c r="F49" s="353"/>
      <c r="G49" s="411">
        <f>E48</f>
        <v>300000</v>
      </c>
      <c r="H49" s="408"/>
      <c r="I49" s="339"/>
      <c r="J49" s="343"/>
    </row>
    <row r="50" spans="1:10" ht="38.25" x14ac:dyDescent="0.25">
      <c r="A50" s="355" t="s">
        <v>78</v>
      </c>
      <c r="B50" s="356" t="s">
        <v>277</v>
      </c>
      <c r="C50" s="363" t="s">
        <v>405</v>
      </c>
      <c r="D50" s="371" t="s">
        <v>339</v>
      </c>
      <c r="E50" s="375">
        <v>200000</v>
      </c>
      <c r="F50" s="353" t="s">
        <v>2</v>
      </c>
      <c r="G50" s="386"/>
      <c r="H50" s="375">
        <v>200000</v>
      </c>
      <c r="I50" s="339"/>
      <c r="J50" s="343" t="s">
        <v>548</v>
      </c>
    </row>
    <row r="51" spans="1:10" ht="25.5" x14ac:dyDescent="0.25">
      <c r="A51" s="355" t="s">
        <v>78</v>
      </c>
      <c r="B51" s="356" t="s">
        <v>280</v>
      </c>
      <c r="C51" s="357" t="s">
        <v>532</v>
      </c>
      <c r="D51" s="356" t="s">
        <v>117</v>
      </c>
      <c r="E51" s="365">
        <v>212859.29</v>
      </c>
      <c r="F51" s="353" t="s">
        <v>3</v>
      </c>
      <c r="G51" s="358"/>
      <c r="H51" s="365">
        <v>212859.29</v>
      </c>
      <c r="I51" s="339"/>
      <c r="J51" s="343" t="s">
        <v>596</v>
      </c>
    </row>
    <row r="52" spans="1:10" ht="38.25" x14ac:dyDescent="0.25">
      <c r="A52" s="355" t="s">
        <v>78</v>
      </c>
      <c r="B52" s="356" t="s">
        <v>281</v>
      </c>
      <c r="C52" s="357" t="s">
        <v>351</v>
      </c>
      <c r="D52" s="379" t="s">
        <v>120</v>
      </c>
      <c r="E52" s="365">
        <v>220000</v>
      </c>
      <c r="F52" s="353" t="s">
        <v>2</v>
      </c>
      <c r="G52" s="358"/>
      <c r="H52" s="365">
        <v>220000</v>
      </c>
      <c r="I52" s="339" t="s">
        <v>440</v>
      </c>
      <c r="J52" s="343" t="s">
        <v>591</v>
      </c>
    </row>
    <row r="53" spans="1:10" ht="51" x14ac:dyDescent="0.25">
      <c r="A53" s="407" t="s">
        <v>78</v>
      </c>
      <c r="B53" s="356" t="s">
        <v>283</v>
      </c>
      <c r="C53" s="363" t="s">
        <v>395</v>
      </c>
      <c r="D53" s="371" t="s">
        <v>396</v>
      </c>
      <c r="E53" s="458">
        <v>220000</v>
      </c>
      <c r="F53" s="353" t="s">
        <v>5</v>
      </c>
      <c r="G53" s="358"/>
      <c r="H53" s="365">
        <v>220000</v>
      </c>
      <c r="I53" s="339"/>
      <c r="J53" s="343" t="s">
        <v>562</v>
      </c>
    </row>
    <row r="54" spans="1:10" ht="38.25" x14ac:dyDescent="0.25">
      <c r="A54" s="407" t="s">
        <v>78</v>
      </c>
      <c r="B54" s="356" t="s">
        <v>284</v>
      </c>
      <c r="C54" s="357" t="s">
        <v>471</v>
      </c>
      <c r="D54" s="356" t="s">
        <v>472</v>
      </c>
      <c r="E54" s="364">
        <v>220000</v>
      </c>
      <c r="F54" s="353" t="s">
        <v>266</v>
      </c>
      <c r="G54" s="358"/>
      <c r="H54" s="365">
        <v>220000</v>
      </c>
      <c r="I54" s="339"/>
      <c r="J54" s="343" t="s">
        <v>604</v>
      </c>
    </row>
    <row r="55" spans="1:10" x14ac:dyDescent="0.25">
      <c r="A55" s="253"/>
      <c r="B55" s="16"/>
      <c r="C55" s="264" t="s">
        <v>229</v>
      </c>
      <c r="D55" s="16"/>
      <c r="E55" s="564"/>
      <c r="F55" s="353"/>
      <c r="G55" s="278">
        <f>SUM(E48:E54)</f>
        <v>1372859.29</v>
      </c>
      <c r="H55" s="292"/>
      <c r="I55" s="345"/>
      <c r="J55" s="343"/>
    </row>
    <row r="56" spans="1:10" s="540" customFormat="1" x14ac:dyDescent="0.25">
      <c r="A56" s="306" t="s">
        <v>79</v>
      </c>
      <c r="B56" s="307"/>
      <c r="C56" s="319" t="s">
        <v>152</v>
      </c>
      <c r="D56" s="307"/>
      <c r="E56" s="558"/>
      <c r="F56" s="309"/>
      <c r="G56" s="323">
        <v>8414823.0800000001</v>
      </c>
      <c r="H56" s="324"/>
      <c r="I56" s="341"/>
      <c r="J56" s="541"/>
    </row>
    <row r="57" spans="1:10" ht="63.75" x14ac:dyDescent="0.25">
      <c r="A57" s="262" t="s">
        <v>79</v>
      </c>
      <c r="B57" s="260" t="s">
        <v>284</v>
      </c>
      <c r="C57" s="32" t="s">
        <v>251</v>
      </c>
      <c r="D57" s="260" t="s">
        <v>112</v>
      </c>
      <c r="E57" s="298">
        <v>3000000</v>
      </c>
      <c r="F57" s="353" t="s">
        <v>4</v>
      </c>
      <c r="G57" s="263" t="s">
        <v>252</v>
      </c>
      <c r="H57" s="293"/>
      <c r="I57" s="288" t="s">
        <v>178</v>
      </c>
      <c r="J57" s="344" t="s">
        <v>547</v>
      </c>
    </row>
    <row r="58" spans="1:10" ht="63.75" x14ac:dyDescent="0.25">
      <c r="A58" s="262" t="s">
        <v>79</v>
      </c>
      <c r="B58" s="260" t="s">
        <v>279</v>
      </c>
      <c r="C58" s="13" t="s">
        <v>114</v>
      </c>
      <c r="D58" s="279" t="s">
        <v>112</v>
      </c>
      <c r="E58" s="294">
        <v>5414823.0800000001</v>
      </c>
      <c r="F58" s="353" t="s">
        <v>4</v>
      </c>
      <c r="G58" s="263" t="s">
        <v>252</v>
      </c>
      <c r="H58" s="294">
        <v>5414823.0800000001</v>
      </c>
      <c r="I58" s="279" t="s">
        <v>180</v>
      </c>
      <c r="J58" s="344" t="s">
        <v>547</v>
      </c>
    </row>
    <row r="59" spans="1:10" ht="51" x14ac:dyDescent="0.25">
      <c r="A59" s="299" t="s">
        <v>79</v>
      </c>
      <c r="B59" s="300" t="s">
        <v>280</v>
      </c>
      <c r="C59" s="286" t="s">
        <v>116</v>
      </c>
      <c r="D59" s="300" t="s">
        <v>113</v>
      </c>
      <c r="E59" s="565">
        <v>4207411.54</v>
      </c>
      <c r="F59" s="404" t="s">
        <v>5</v>
      </c>
      <c r="G59" s="300" t="s">
        <v>170</v>
      </c>
      <c r="H59" s="301"/>
      <c r="I59" s="346" t="s">
        <v>392</v>
      </c>
      <c r="J59" s="344" t="s">
        <v>547</v>
      </c>
    </row>
    <row r="60" spans="1:10" ht="22.5" customHeight="1" x14ac:dyDescent="0.25">
      <c r="A60" s="262"/>
      <c r="B60" s="260"/>
      <c r="C60" s="264" t="s">
        <v>229</v>
      </c>
      <c r="D60" s="260"/>
      <c r="E60" s="566"/>
      <c r="F60" s="353"/>
      <c r="G60" s="265">
        <f>SUM(E57:E58)</f>
        <v>8414823.0800000001</v>
      </c>
      <c r="H60" s="295"/>
      <c r="I60" s="343"/>
      <c r="J60" s="344"/>
    </row>
    <row r="61" spans="1:10" s="540" customFormat="1" x14ac:dyDescent="0.25">
      <c r="A61" s="322" t="s">
        <v>81</v>
      </c>
      <c r="B61" s="318"/>
      <c r="C61" s="319" t="s">
        <v>151</v>
      </c>
      <c r="D61" s="318"/>
      <c r="E61" s="558"/>
      <c r="F61" s="309"/>
      <c r="G61" s="325">
        <v>2861039.85</v>
      </c>
      <c r="H61" s="326"/>
      <c r="I61" s="342"/>
      <c r="J61" s="539"/>
    </row>
    <row r="62" spans="1:10" ht="51" x14ac:dyDescent="0.25">
      <c r="A62" s="40" t="s">
        <v>81</v>
      </c>
      <c r="B62" s="260" t="s">
        <v>279</v>
      </c>
      <c r="C62" s="13" t="s">
        <v>115</v>
      </c>
      <c r="D62" s="279" t="s">
        <v>112</v>
      </c>
      <c r="E62" s="296">
        <v>2861039.85</v>
      </c>
      <c r="F62" s="353" t="s">
        <v>4</v>
      </c>
      <c r="G62" s="260" t="s">
        <v>170</v>
      </c>
      <c r="H62" s="296">
        <v>2861039.85</v>
      </c>
      <c r="I62" s="343" t="s">
        <v>179</v>
      </c>
      <c r="J62" s="344" t="s">
        <v>547</v>
      </c>
    </row>
    <row r="63" spans="1:10" s="540" customFormat="1" ht="114.75" x14ac:dyDescent="0.25">
      <c r="A63" s="322" t="s">
        <v>83</v>
      </c>
      <c r="B63" s="318"/>
      <c r="C63" s="319" t="s">
        <v>159</v>
      </c>
      <c r="D63" s="318"/>
      <c r="E63" s="558"/>
      <c r="F63" s="309"/>
      <c r="G63" s="320">
        <v>6333008.0099999998</v>
      </c>
      <c r="H63" s="321"/>
      <c r="I63" s="341" t="s">
        <v>243</v>
      </c>
      <c r="J63" s="539"/>
    </row>
    <row r="64" spans="1:10" ht="38.25" x14ac:dyDescent="0.25">
      <c r="A64" s="52" t="s">
        <v>83</v>
      </c>
      <c r="B64" s="268" t="s">
        <v>280</v>
      </c>
      <c r="C64" s="413" t="s">
        <v>213</v>
      </c>
      <c r="D64" s="268" t="s">
        <v>193</v>
      </c>
      <c r="E64" s="567">
        <v>500000</v>
      </c>
      <c r="F64" s="353" t="s">
        <v>4</v>
      </c>
      <c r="G64" s="278"/>
      <c r="H64" s="292"/>
      <c r="I64" s="345"/>
      <c r="J64" s="344" t="s">
        <v>547</v>
      </c>
    </row>
    <row r="65" spans="1:10" ht="25.5" x14ac:dyDescent="0.25">
      <c r="A65" s="52" t="s">
        <v>83</v>
      </c>
      <c r="B65" s="269" t="s">
        <v>277</v>
      </c>
      <c r="C65" s="130" t="s">
        <v>214</v>
      </c>
      <c r="D65" s="269" t="s">
        <v>194</v>
      </c>
      <c r="E65" s="568">
        <v>650000</v>
      </c>
      <c r="F65" s="353" t="s">
        <v>3</v>
      </c>
      <c r="G65" s="278"/>
      <c r="H65" s="292"/>
      <c r="I65" s="345"/>
      <c r="J65" s="344" t="s">
        <v>547</v>
      </c>
    </row>
    <row r="66" spans="1:10" ht="25.5" x14ac:dyDescent="0.25">
      <c r="A66" s="52" t="s">
        <v>83</v>
      </c>
      <c r="B66" s="269" t="s">
        <v>281</v>
      </c>
      <c r="C66" s="130" t="s">
        <v>597</v>
      </c>
      <c r="D66" s="269" t="s">
        <v>194</v>
      </c>
      <c r="E66" s="569">
        <v>1060000</v>
      </c>
      <c r="F66" s="353" t="s">
        <v>3</v>
      </c>
      <c r="G66" s="278"/>
      <c r="H66" s="292"/>
      <c r="I66" s="345"/>
      <c r="J66" s="343" t="s">
        <v>591</v>
      </c>
    </row>
    <row r="67" spans="1:10" ht="38.25" x14ac:dyDescent="0.25">
      <c r="A67" s="52" t="s">
        <v>83</v>
      </c>
      <c r="B67" s="270" t="s">
        <v>283</v>
      </c>
      <c r="C67" s="130" t="s">
        <v>227</v>
      </c>
      <c r="D67" s="270" t="s">
        <v>226</v>
      </c>
      <c r="E67" s="570">
        <v>400000</v>
      </c>
      <c r="F67" s="353" t="s">
        <v>1</v>
      </c>
      <c r="G67" s="278"/>
      <c r="H67" s="292"/>
      <c r="I67" s="345"/>
      <c r="J67" s="344" t="s">
        <v>547</v>
      </c>
    </row>
    <row r="68" spans="1:10" ht="38.25" x14ac:dyDescent="0.25">
      <c r="A68" s="52" t="s">
        <v>83</v>
      </c>
      <c r="B68" s="270" t="s">
        <v>283</v>
      </c>
      <c r="C68" s="130" t="s">
        <v>225</v>
      </c>
      <c r="D68" s="270" t="s">
        <v>226</v>
      </c>
      <c r="E68" s="292">
        <v>600000</v>
      </c>
      <c r="F68" s="353" t="s">
        <v>1</v>
      </c>
      <c r="G68" s="278"/>
      <c r="H68" s="292"/>
      <c r="I68" s="345"/>
      <c r="J68" s="344" t="s">
        <v>547</v>
      </c>
    </row>
    <row r="69" spans="1:10" ht="25.5" x14ac:dyDescent="0.25">
      <c r="A69" s="52" t="s">
        <v>83</v>
      </c>
      <c r="B69" s="269" t="s">
        <v>282</v>
      </c>
      <c r="C69" s="281" t="s">
        <v>215</v>
      </c>
      <c r="D69" s="269" t="s">
        <v>194</v>
      </c>
      <c r="E69" s="571">
        <v>680000</v>
      </c>
      <c r="F69" s="353" t="s">
        <v>1</v>
      </c>
      <c r="G69" s="278"/>
      <c r="H69" s="292"/>
      <c r="I69" s="345"/>
      <c r="J69" s="344" t="s">
        <v>547</v>
      </c>
    </row>
    <row r="70" spans="1:10" ht="38.25" x14ac:dyDescent="0.25">
      <c r="A70" s="52" t="s">
        <v>83</v>
      </c>
      <c r="B70" s="270" t="s">
        <v>278</v>
      </c>
      <c r="C70" s="481" t="s">
        <v>198</v>
      </c>
      <c r="D70" s="270" t="s">
        <v>199</v>
      </c>
      <c r="E70" s="292">
        <v>780000</v>
      </c>
      <c r="F70" s="353" t="s">
        <v>1</v>
      </c>
      <c r="G70" s="278"/>
      <c r="H70" s="292"/>
      <c r="I70" s="345"/>
      <c r="J70" s="344" t="s">
        <v>547</v>
      </c>
    </row>
    <row r="71" spans="1:10" ht="26.25" x14ac:dyDescent="0.25">
      <c r="A71" s="52" t="s">
        <v>83</v>
      </c>
      <c r="B71" s="268" t="s">
        <v>287</v>
      </c>
      <c r="C71" s="130" t="s">
        <v>203</v>
      </c>
      <c r="D71" s="268" t="s">
        <v>341</v>
      </c>
      <c r="E71" s="567">
        <v>600000</v>
      </c>
      <c r="F71" s="353" t="s">
        <v>1</v>
      </c>
      <c r="G71" s="278"/>
      <c r="H71" s="292"/>
      <c r="I71" s="345"/>
      <c r="J71" s="280" t="s">
        <v>618</v>
      </c>
    </row>
    <row r="72" spans="1:10" s="503" customFormat="1" ht="25.5" x14ac:dyDescent="0.25">
      <c r="A72" s="52"/>
      <c r="B72" s="269"/>
      <c r="C72" s="264" t="s">
        <v>229</v>
      </c>
      <c r="D72" s="269"/>
      <c r="E72" s="571"/>
      <c r="F72" s="353"/>
      <c r="G72" s="501">
        <f>SUM(E64:E71)</f>
        <v>5270000</v>
      </c>
      <c r="H72" s="502"/>
      <c r="I72" s="344"/>
      <c r="J72" s="344" t="s">
        <v>547</v>
      </c>
    </row>
    <row r="73" spans="1:10" s="542" customFormat="1" ht="89.25" x14ac:dyDescent="0.25">
      <c r="A73" s="322" t="s">
        <v>84</v>
      </c>
      <c r="B73" s="318"/>
      <c r="C73" s="319" t="s">
        <v>158</v>
      </c>
      <c r="D73" s="318"/>
      <c r="E73" s="558"/>
      <c r="F73" s="327"/>
      <c r="G73" s="320">
        <v>5788960.8399999999</v>
      </c>
      <c r="H73" s="321"/>
      <c r="I73" s="341" t="s">
        <v>204</v>
      </c>
      <c r="J73" s="344"/>
    </row>
    <row r="74" spans="1:10" s="503" customFormat="1" ht="38.25" x14ac:dyDescent="0.25">
      <c r="A74" s="52" t="s">
        <v>84</v>
      </c>
      <c r="B74" s="268" t="s">
        <v>276</v>
      </c>
      <c r="C74" s="12" t="s">
        <v>254</v>
      </c>
      <c r="D74" s="268" t="s">
        <v>193</v>
      </c>
      <c r="E74" s="572">
        <v>1080733</v>
      </c>
      <c r="F74" s="353" t="s">
        <v>4</v>
      </c>
      <c r="G74" s="278"/>
      <c r="H74" s="292"/>
      <c r="I74" s="347"/>
      <c r="J74" s="344" t="s">
        <v>547</v>
      </c>
    </row>
    <row r="75" spans="1:10" s="503" customFormat="1" ht="38.25" x14ac:dyDescent="0.25">
      <c r="A75" s="52" t="s">
        <v>84</v>
      </c>
      <c r="B75" s="269" t="s">
        <v>281</v>
      </c>
      <c r="C75" s="130" t="s">
        <v>216</v>
      </c>
      <c r="D75" s="269" t="s">
        <v>194</v>
      </c>
      <c r="E75" s="573">
        <v>550000</v>
      </c>
      <c r="F75" s="353" t="s">
        <v>5</v>
      </c>
      <c r="G75" s="278"/>
      <c r="H75" s="292"/>
      <c r="I75" s="347"/>
      <c r="J75" s="344" t="s">
        <v>550</v>
      </c>
    </row>
    <row r="76" spans="1:10" s="503" customFormat="1" ht="38.25" x14ac:dyDescent="0.25">
      <c r="A76" s="52" t="s">
        <v>84</v>
      </c>
      <c r="B76" s="270" t="s">
        <v>283</v>
      </c>
      <c r="C76" s="130" t="s">
        <v>228</v>
      </c>
      <c r="D76" s="270" t="s">
        <v>226</v>
      </c>
      <c r="E76" s="574">
        <v>1000000</v>
      </c>
      <c r="F76" s="353" t="s">
        <v>1</v>
      </c>
      <c r="G76" s="278"/>
      <c r="H76" s="292"/>
      <c r="I76" s="347"/>
      <c r="J76" s="344" t="s">
        <v>547</v>
      </c>
    </row>
    <row r="77" spans="1:10" s="503" customFormat="1" ht="51.75" x14ac:dyDescent="0.25">
      <c r="A77" s="52" t="s">
        <v>84</v>
      </c>
      <c r="B77" s="270" t="s">
        <v>283</v>
      </c>
      <c r="C77" s="130" t="s">
        <v>602</v>
      </c>
      <c r="D77" s="474" t="s">
        <v>226</v>
      </c>
      <c r="E77" s="574">
        <v>550000</v>
      </c>
      <c r="F77" s="353" t="s">
        <v>3</v>
      </c>
      <c r="G77" s="278"/>
      <c r="H77" s="292"/>
      <c r="I77" s="347"/>
      <c r="J77" s="280" t="s">
        <v>603</v>
      </c>
    </row>
    <row r="78" spans="1:10" s="503" customFormat="1" ht="25.5" x14ac:dyDescent="0.25">
      <c r="A78" s="52" t="s">
        <v>84</v>
      </c>
      <c r="B78" s="269" t="s">
        <v>277</v>
      </c>
      <c r="C78" s="130" t="s">
        <v>217</v>
      </c>
      <c r="D78" s="269" t="s">
        <v>194</v>
      </c>
      <c r="E78" s="574">
        <v>580000</v>
      </c>
      <c r="F78" s="353" t="s">
        <v>1</v>
      </c>
      <c r="G78" s="278"/>
      <c r="H78" s="292"/>
      <c r="I78" s="347"/>
      <c r="J78" s="344" t="s">
        <v>547</v>
      </c>
    </row>
    <row r="79" spans="1:10" s="503" customFormat="1" ht="38.25" x14ac:dyDescent="0.25">
      <c r="A79" s="52" t="s">
        <v>84</v>
      </c>
      <c r="B79" s="270" t="s">
        <v>278</v>
      </c>
      <c r="C79" s="36" t="s">
        <v>200</v>
      </c>
      <c r="D79" s="270" t="s">
        <v>199</v>
      </c>
      <c r="E79" s="282">
        <v>840000</v>
      </c>
      <c r="F79" s="353" t="s">
        <v>1</v>
      </c>
      <c r="G79" s="278"/>
      <c r="H79" s="292"/>
      <c r="I79" s="347"/>
      <c r="J79" s="344" t="s">
        <v>547</v>
      </c>
    </row>
    <row r="80" spans="1:10" ht="51.75" x14ac:dyDescent="0.25">
      <c r="A80" s="52" t="s">
        <v>84</v>
      </c>
      <c r="B80" s="268" t="s">
        <v>277</v>
      </c>
      <c r="C80" s="130" t="s">
        <v>611</v>
      </c>
      <c r="D80" s="268" t="s">
        <v>341</v>
      </c>
      <c r="E80" s="550">
        <v>520000</v>
      </c>
      <c r="F80" s="353" t="s">
        <v>3</v>
      </c>
      <c r="G80" s="543"/>
      <c r="H80" s="549"/>
      <c r="I80" s="478"/>
      <c r="J80" s="280" t="s">
        <v>612</v>
      </c>
    </row>
    <row r="81" spans="1:10" x14ac:dyDescent="0.25">
      <c r="A81" s="475"/>
      <c r="B81" s="271"/>
      <c r="C81" s="264" t="s">
        <v>229</v>
      </c>
      <c r="D81" s="271"/>
      <c r="E81" s="550"/>
      <c r="F81" s="353"/>
      <c r="G81" s="504">
        <f>SUM(E74:E80)</f>
        <v>5120733</v>
      </c>
      <c r="H81" s="505"/>
      <c r="I81" s="344"/>
      <c r="J81" s="343"/>
    </row>
    <row r="82" spans="1:10" s="540" customFormat="1" ht="25.5" x14ac:dyDescent="0.25">
      <c r="A82" s="306" t="s">
        <v>85</v>
      </c>
      <c r="B82" s="307"/>
      <c r="C82" s="319" t="s">
        <v>157</v>
      </c>
      <c r="D82" s="307"/>
      <c r="E82" s="554"/>
      <c r="F82" s="309"/>
      <c r="G82" s="328">
        <v>324181.42</v>
      </c>
      <c r="H82" s="329"/>
      <c r="I82" s="341" t="s">
        <v>218</v>
      </c>
      <c r="J82" s="539"/>
    </row>
    <row r="83" spans="1:10" ht="25.5" x14ac:dyDescent="0.25">
      <c r="A83" s="415" t="s">
        <v>85</v>
      </c>
      <c r="B83" s="371" t="s">
        <v>280</v>
      </c>
      <c r="C83" s="416" t="s">
        <v>197</v>
      </c>
      <c r="D83" s="371" t="s">
        <v>117</v>
      </c>
      <c r="E83" s="375">
        <v>324181.42</v>
      </c>
      <c r="F83" s="353"/>
      <c r="G83" s="358"/>
      <c r="H83" s="375">
        <v>324181.42</v>
      </c>
      <c r="I83" s="339" t="s">
        <v>378</v>
      </c>
      <c r="J83" s="343" t="s">
        <v>547</v>
      </c>
    </row>
    <row r="84" spans="1:10" x14ac:dyDescent="0.25">
      <c r="A84" s="475"/>
      <c r="B84" s="476"/>
      <c r="C84" s="264"/>
      <c r="D84" s="476"/>
      <c r="E84" s="555"/>
      <c r="F84" s="353"/>
      <c r="G84" s="247"/>
      <c r="H84" s="298"/>
      <c r="I84" s="344"/>
      <c r="J84" s="343"/>
    </row>
    <row r="85" spans="1:10" s="540" customFormat="1" x14ac:dyDescent="0.25">
      <c r="A85" s="306" t="s">
        <v>86</v>
      </c>
      <c r="B85" s="307"/>
      <c r="C85" s="319" t="s">
        <v>156</v>
      </c>
      <c r="D85" s="307"/>
      <c r="E85" s="554"/>
      <c r="F85" s="309"/>
      <c r="G85" s="328">
        <v>1734861.64</v>
      </c>
      <c r="H85" s="329"/>
      <c r="I85" s="341" t="s">
        <v>258</v>
      </c>
      <c r="J85" s="541"/>
    </row>
    <row r="86" spans="1:10" ht="25.5" x14ac:dyDescent="0.25">
      <c r="A86" s="355" t="s">
        <v>86</v>
      </c>
      <c r="B86" s="356" t="s">
        <v>277</v>
      </c>
      <c r="C86" s="418" t="s">
        <v>406</v>
      </c>
      <c r="D86" s="356" t="s">
        <v>339</v>
      </c>
      <c r="E86" s="575">
        <v>420000</v>
      </c>
      <c r="F86" s="353" t="s">
        <v>3</v>
      </c>
      <c r="G86" s="358"/>
      <c r="H86" s="417">
        <v>734861.64</v>
      </c>
      <c r="I86" s="339"/>
      <c r="J86" s="343" t="s">
        <v>548</v>
      </c>
    </row>
    <row r="87" spans="1:10" ht="25.5" x14ac:dyDescent="0.25">
      <c r="A87" s="355" t="s">
        <v>86</v>
      </c>
      <c r="B87" s="356" t="s">
        <v>277</v>
      </c>
      <c r="C87" s="418" t="s">
        <v>407</v>
      </c>
      <c r="D87" s="356" t="s">
        <v>408</v>
      </c>
      <c r="E87" s="575">
        <v>100000</v>
      </c>
      <c r="F87" s="353" t="s">
        <v>0</v>
      </c>
      <c r="G87" s="358"/>
      <c r="H87" s="417">
        <v>734861.64</v>
      </c>
      <c r="I87" s="339"/>
      <c r="J87" s="343" t="s">
        <v>548</v>
      </c>
    </row>
    <row r="88" spans="1:10" ht="25.5" x14ac:dyDescent="0.25">
      <c r="A88" s="355" t="s">
        <v>86</v>
      </c>
      <c r="B88" s="356" t="s">
        <v>283</v>
      </c>
      <c r="C88" s="418" t="s">
        <v>397</v>
      </c>
      <c r="D88" s="419" t="s">
        <v>398</v>
      </c>
      <c r="E88" s="420">
        <v>800000</v>
      </c>
      <c r="F88" s="353" t="s">
        <v>5</v>
      </c>
      <c r="G88" s="358"/>
      <c r="H88" s="417">
        <v>500000</v>
      </c>
      <c r="I88" s="339" t="s">
        <v>448</v>
      </c>
      <c r="J88" s="343" t="s">
        <v>563</v>
      </c>
    </row>
    <row r="89" spans="1:10" ht="38.25" x14ac:dyDescent="0.25">
      <c r="A89" s="355" t="s">
        <v>86</v>
      </c>
      <c r="B89" s="356" t="s">
        <v>284</v>
      </c>
      <c r="C89" s="357" t="s">
        <v>473</v>
      </c>
      <c r="D89" s="356" t="s">
        <v>474</v>
      </c>
      <c r="E89" s="364">
        <v>250000</v>
      </c>
      <c r="F89" s="353" t="s">
        <v>5</v>
      </c>
      <c r="G89" s="358"/>
      <c r="H89" s="417">
        <v>500000</v>
      </c>
      <c r="I89" s="339" t="s">
        <v>479</v>
      </c>
      <c r="J89" s="343" t="s">
        <v>604</v>
      </c>
    </row>
    <row r="90" spans="1:10" ht="25.5" x14ac:dyDescent="0.25">
      <c r="A90" s="355" t="s">
        <v>86</v>
      </c>
      <c r="B90" s="356" t="s">
        <v>284</v>
      </c>
      <c r="C90" s="357" t="s">
        <v>476</v>
      </c>
      <c r="D90" s="356" t="s">
        <v>465</v>
      </c>
      <c r="E90" s="364">
        <v>120000</v>
      </c>
      <c r="F90" s="353" t="s">
        <v>0</v>
      </c>
      <c r="G90" s="358"/>
      <c r="H90" s="417">
        <v>500000</v>
      </c>
      <c r="I90" s="339"/>
      <c r="J90" s="343" t="s">
        <v>604</v>
      </c>
    </row>
    <row r="91" spans="1:10" ht="63.75" x14ac:dyDescent="0.25">
      <c r="A91" s="355" t="s">
        <v>86</v>
      </c>
      <c r="B91" s="356" t="s">
        <v>284</v>
      </c>
      <c r="C91" s="357" t="s">
        <v>477</v>
      </c>
      <c r="D91" s="356" t="s">
        <v>475</v>
      </c>
      <c r="E91" s="364">
        <v>159000</v>
      </c>
      <c r="F91" s="353" t="s">
        <v>1</v>
      </c>
      <c r="G91" s="358"/>
      <c r="H91" s="417">
        <v>500000</v>
      </c>
      <c r="I91" s="339" t="s">
        <v>478</v>
      </c>
      <c r="J91" s="343" t="s">
        <v>604</v>
      </c>
    </row>
    <row r="92" spans="1:10" x14ac:dyDescent="0.25">
      <c r="A92" s="475"/>
      <c r="B92" s="476"/>
      <c r="C92" s="264" t="s">
        <v>229</v>
      </c>
      <c r="D92" s="476"/>
      <c r="E92" s="555"/>
      <c r="F92" s="353"/>
      <c r="G92" s="506">
        <f>SUM(E86:E91)</f>
        <v>1849000</v>
      </c>
      <c r="H92" s="507"/>
      <c r="I92" s="348"/>
      <c r="J92" s="343"/>
    </row>
    <row r="93" spans="1:10" s="540" customFormat="1" x14ac:dyDescent="0.25">
      <c r="A93" s="306" t="s">
        <v>87</v>
      </c>
      <c r="B93" s="307"/>
      <c r="C93" s="319" t="s">
        <v>155</v>
      </c>
      <c r="D93" s="307"/>
      <c r="E93" s="554"/>
      <c r="F93" s="309"/>
      <c r="G93" s="328">
        <v>1776993.44</v>
      </c>
      <c r="H93" s="329"/>
      <c r="I93" s="341" t="s">
        <v>258</v>
      </c>
      <c r="J93" s="539"/>
    </row>
    <row r="94" spans="1:10" ht="38.25" x14ac:dyDescent="0.25">
      <c r="A94" s="355" t="s">
        <v>87</v>
      </c>
      <c r="B94" s="356" t="s">
        <v>277</v>
      </c>
      <c r="C94" s="421" t="s">
        <v>409</v>
      </c>
      <c r="D94" s="356" t="s">
        <v>334</v>
      </c>
      <c r="E94" s="575">
        <v>1136993.44</v>
      </c>
      <c r="F94" s="353" t="s">
        <v>4</v>
      </c>
      <c r="G94" s="358"/>
      <c r="H94" s="365">
        <v>1136993.44</v>
      </c>
      <c r="I94" s="339"/>
      <c r="J94" s="343" t="s">
        <v>548</v>
      </c>
    </row>
    <row r="95" spans="1:10" ht="25.5" x14ac:dyDescent="0.25">
      <c r="A95" s="355" t="s">
        <v>87</v>
      </c>
      <c r="B95" s="356" t="s">
        <v>281</v>
      </c>
      <c r="C95" s="357" t="s">
        <v>516</v>
      </c>
      <c r="D95" s="379" t="s">
        <v>352</v>
      </c>
      <c r="E95" s="365">
        <v>200000</v>
      </c>
      <c r="F95" s="353"/>
      <c r="G95" s="358"/>
      <c r="H95" s="365">
        <v>200000</v>
      </c>
      <c r="I95" s="339" t="s">
        <v>441</v>
      </c>
      <c r="J95" s="343" t="s">
        <v>591</v>
      </c>
    </row>
    <row r="96" spans="1:10" x14ac:dyDescent="0.25">
      <c r="A96" s="355" t="s">
        <v>87</v>
      </c>
      <c r="B96" s="356" t="s">
        <v>283</v>
      </c>
      <c r="C96" s="357"/>
      <c r="D96" s="356"/>
      <c r="E96" s="364"/>
      <c r="F96" s="353"/>
      <c r="G96" s="358"/>
      <c r="H96" s="365">
        <v>440000</v>
      </c>
      <c r="I96" s="339"/>
      <c r="J96" s="343" t="s">
        <v>565</v>
      </c>
    </row>
    <row r="97" spans="1:10" x14ac:dyDescent="0.25">
      <c r="A97" s="33" t="s">
        <v>87</v>
      </c>
      <c r="B97" s="476"/>
      <c r="C97" s="264" t="s">
        <v>229</v>
      </c>
      <c r="D97" s="476"/>
      <c r="E97" s="555"/>
      <c r="F97" s="353"/>
      <c r="G97" s="247">
        <f>SUM(E94:E95)</f>
        <v>1336993.44</v>
      </c>
      <c r="H97" s="298"/>
      <c r="I97" s="348"/>
      <c r="J97" s="343"/>
    </row>
    <row r="98" spans="1:10" s="540" customFormat="1" x14ac:dyDescent="0.25">
      <c r="A98" s="306" t="s">
        <v>88</v>
      </c>
      <c r="B98" s="307"/>
      <c r="C98" s="319" t="s">
        <v>154</v>
      </c>
      <c r="D98" s="307"/>
      <c r="E98" s="554"/>
      <c r="F98" s="309"/>
      <c r="G98" s="328">
        <v>419366.72</v>
      </c>
      <c r="H98" s="329"/>
      <c r="I98" s="342" t="s">
        <v>242</v>
      </c>
      <c r="J98" s="539"/>
    </row>
    <row r="99" spans="1:10" x14ac:dyDescent="0.25">
      <c r="A99" s="475"/>
      <c r="B99" s="476"/>
      <c r="C99" s="264"/>
      <c r="D99" s="476"/>
      <c r="E99" s="555"/>
      <c r="F99" s="353"/>
      <c r="G99" s="247"/>
      <c r="H99" s="298"/>
      <c r="I99" s="345"/>
      <c r="J99" s="343"/>
    </row>
    <row r="100" spans="1:10" s="540" customFormat="1" ht="51" x14ac:dyDescent="0.25">
      <c r="A100" s="306" t="s">
        <v>89</v>
      </c>
      <c r="B100" s="307"/>
      <c r="C100" s="319" t="s">
        <v>153</v>
      </c>
      <c r="D100" s="307"/>
      <c r="E100" s="554"/>
      <c r="F100" s="309"/>
      <c r="G100" s="328">
        <v>1318171.6000000001</v>
      </c>
      <c r="H100" s="329"/>
      <c r="I100" s="341" t="s">
        <v>183</v>
      </c>
      <c r="J100" s="539"/>
    </row>
    <row r="101" spans="1:10" ht="38.25" x14ac:dyDescent="0.25">
      <c r="A101" s="355" t="s">
        <v>89</v>
      </c>
      <c r="B101" s="356" t="s">
        <v>282</v>
      </c>
      <c r="C101" s="363" t="s">
        <v>288</v>
      </c>
      <c r="D101" s="356" t="s">
        <v>166</v>
      </c>
      <c r="E101" s="364">
        <v>403903.48</v>
      </c>
      <c r="F101" s="353" t="s">
        <v>4</v>
      </c>
      <c r="G101" s="423" t="s">
        <v>169</v>
      </c>
      <c r="H101" s="364">
        <v>403903.48</v>
      </c>
      <c r="I101" s="339" t="s">
        <v>546</v>
      </c>
      <c r="J101" s="344" t="s">
        <v>557</v>
      </c>
    </row>
    <row r="102" spans="1:10" ht="38.25" x14ac:dyDescent="0.25">
      <c r="A102" s="355" t="s">
        <v>89</v>
      </c>
      <c r="B102" s="356" t="s">
        <v>277</v>
      </c>
      <c r="C102" s="363" t="s">
        <v>167</v>
      </c>
      <c r="D102" s="356" t="s">
        <v>168</v>
      </c>
      <c r="E102" s="364">
        <v>282638.78999999998</v>
      </c>
      <c r="F102" s="353" t="s">
        <v>2</v>
      </c>
      <c r="G102" s="361" t="s">
        <v>169</v>
      </c>
      <c r="H102" s="422"/>
      <c r="I102" s="363"/>
      <c r="J102" s="343" t="s">
        <v>548</v>
      </c>
    </row>
    <row r="103" spans="1:10" ht="38.25" x14ac:dyDescent="0.25">
      <c r="A103" s="143" t="s">
        <v>89</v>
      </c>
      <c r="B103" s="381" t="s">
        <v>276</v>
      </c>
      <c r="C103" s="363" t="s">
        <v>501</v>
      </c>
      <c r="D103" s="381" t="s">
        <v>231</v>
      </c>
      <c r="E103" s="375">
        <v>631629.32999999996</v>
      </c>
      <c r="F103" s="353" t="s">
        <v>2</v>
      </c>
      <c r="G103" s="361" t="s">
        <v>169</v>
      </c>
      <c r="H103" s="422"/>
      <c r="I103" s="339" t="s">
        <v>546</v>
      </c>
      <c r="J103" s="344" t="s">
        <v>558</v>
      </c>
    </row>
    <row r="104" spans="1:10" customFormat="1" ht="45" customHeight="1" x14ac:dyDescent="0.25">
      <c r="A104" s="143" t="s">
        <v>89</v>
      </c>
      <c r="B104" s="546"/>
      <c r="C104" s="591" t="s">
        <v>608</v>
      </c>
      <c r="D104" s="379" t="s">
        <v>109</v>
      </c>
      <c r="E104" s="364">
        <v>400000</v>
      </c>
      <c r="F104" s="353" t="s">
        <v>5</v>
      </c>
      <c r="G104" s="361"/>
      <c r="H104" s="422">
        <v>400000</v>
      </c>
      <c r="I104" s="339"/>
      <c r="J104" s="354" t="s">
        <v>619</v>
      </c>
    </row>
    <row r="105" spans="1:10" x14ac:dyDescent="0.25">
      <c r="A105" s="508"/>
      <c r="B105" s="476"/>
      <c r="C105" s="264" t="s">
        <v>229</v>
      </c>
      <c r="D105" s="476"/>
      <c r="E105" s="555"/>
      <c r="F105" s="353"/>
      <c r="G105" s="247">
        <f>SUM(E101:E103)</f>
        <v>1318171.6000000001</v>
      </c>
      <c r="H105" s="298"/>
      <c r="I105" s="343"/>
      <c r="J105" s="343"/>
    </row>
    <row r="106" spans="1:10" s="540" customFormat="1" ht="51" x14ac:dyDescent="0.25">
      <c r="A106" s="306" t="s">
        <v>90</v>
      </c>
      <c r="B106" s="307"/>
      <c r="C106" s="319" t="s">
        <v>146</v>
      </c>
      <c r="D106" s="307"/>
      <c r="E106" s="554"/>
      <c r="F106" s="309"/>
      <c r="G106" s="328">
        <v>20607701.109999999</v>
      </c>
      <c r="H106" s="329"/>
      <c r="I106" s="341" t="s">
        <v>184</v>
      </c>
      <c r="J106" s="539"/>
    </row>
    <row r="107" spans="1:10" ht="51" x14ac:dyDescent="0.25">
      <c r="A107" s="143" t="s">
        <v>90</v>
      </c>
      <c r="B107" s="371" t="s">
        <v>276</v>
      </c>
      <c r="C107" s="357" t="s">
        <v>428</v>
      </c>
      <c r="D107" s="373" t="s">
        <v>122</v>
      </c>
      <c r="E107" s="440">
        <v>423633.78</v>
      </c>
      <c r="F107" s="381" t="s">
        <v>1</v>
      </c>
      <c r="G107" s="412"/>
      <c r="H107" s="423">
        <v>423633.78</v>
      </c>
      <c r="I107" s="339" t="s">
        <v>429</v>
      </c>
      <c r="J107" s="343" t="s">
        <v>545</v>
      </c>
    </row>
    <row r="108" spans="1:10" ht="38.25" x14ac:dyDescent="0.25">
      <c r="A108" s="355" t="s">
        <v>90</v>
      </c>
      <c r="B108" s="356" t="s">
        <v>277</v>
      </c>
      <c r="C108" s="357" t="s">
        <v>340</v>
      </c>
      <c r="D108" s="373" t="s">
        <v>341</v>
      </c>
      <c r="E108" s="375">
        <v>1000000</v>
      </c>
      <c r="F108" s="353" t="s">
        <v>3</v>
      </c>
      <c r="G108" s="371"/>
      <c r="H108" s="375">
        <v>2467904.38</v>
      </c>
      <c r="I108" s="339"/>
      <c r="J108" s="343" t="s">
        <v>548</v>
      </c>
    </row>
    <row r="109" spans="1:10" ht="25.5" x14ac:dyDescent="0.25">
      <c r="A109" s="355" t="s">
        <v>90</v>
      </c>
      <c r="B109" s="356" t="s">
        <v>277</v>
      </c>
      <c r="C109" s="424" t="s">
        <v>494</v>
      </c>
      <c r="D109" s="419" t="s">
        <v>410</v>
      </c>
      <c r="E109" s="576">
        <v>517904</v>
      </c>
      <c r="F109" s="353" t="s">
        <v>1</v>
      </c>
      <c r="G109" s="376"/>
      <c r="H109" s="364">
        <v>2467904.38</v>
      </c>
      <c r="I109" s="378"/>
      <c r="J109" s="343" t="s">
        <v>548</v>
      </c>
    </row>
    <row r="110" spans="1:10" ht="25.5" x14ac:dyDescent="0.25">
      <c r="A110" s="355" t="s">
        <v>90</v>
      </c>
      <c r="B110" s="356" t="s">
        <v>277</v>
      </c>
      <c r="C110" s="357" t="s">
        <v>570</v>
      </c>
      <c r="D110" s="373" t="s">
        <v>334</v>
      </c>
      <c r="E110" s="463">
        <v>800000</v>
      </c>
      <c r="F110" s="353" t="s">
        <v>1</v>
      </c>
      <c r="G110" s="358"/>
      <c r="H110" s="375">
        <v>2467904.38</v>
      </c>
      <c r="I110" s="339"/>
      <c r="J110" s="343" t="s">
        <v>548</v>
      </c>
    </row>
    <row r="111" spans="1:10" ht="38.25" x14ac:dyDescent="0.25">
      <c r="A111" s="355" t="s">
        <v>90</v>
      </c>
      <c r="B111" s="356" t="s">
        <v>277</v>
      </c>
      <c r="C111" s="357" t="s">
        <v>411</v>
      </c>
      <c r="D111" s="373" t="s">
        <v>412</v>
      </c>
      <c r="E111" s="458">
        <v>150000</v>
      </c>
      <c r="F111" s="353" t="s">
        <v>1</v>
      </c>
      <c r="G111" s="358"/>
      <c r="H111" s="375">
        <v>2467904.38</v>
      </c>
      <c r="I111" s="339" t="s">
        <v>571</v>
      </c>
      <c r="J111" s="343" t="s">
        <v>548</v>
      </c>
    </row>
    <row r="112" spans="1:10" ht="25.5" x14ac:dyDescent="0.25">
      <c r="A112" s="143" t="s">
        <v>90</v>
      </c>
      <c r="B112" s="356" t="s">
        <v>278</v>
      </c>
      <c r="C112" s="387" t="s">
        <v>342</v>
      </c>
      <c r="D112" s="419" t="s">
        <v>317</v>
      </c>
      <c r="E112" s="364">
        <f>H112-E114-E113</f>
        <v>500195.55000000005</v>
      </c>
      <c r="F112" s="353" t="s">
        <v>1</v>
      </c>
      <c r="G112" s="376"/>
      <c r="H112" s="377">
        <v>941656.65</v>
      </c>
      <c r="I112" s="339"/>
      <c r="J112" s="343" t="s">
        <v>556</v>
      </c>
    </row>
    <row r="113" spans="1:10" ht="38.25" x14ac:dyDescent="0.25">
      <c r="A113" s="143" t="s">
        <v>90</v>
      </c>
      <c r="B113" s="356" t="s">
        <v>278</v>
      </c>
      <c r="C113" s="418" t="s">
        <v>321</v>
      </c>
      <c r="D113" s="373" t="s">
        <v>318</v>
      </c>
      <c r="E113" s="375">
        <v>324461.09999999998</v>
      </c>
      <c r="F113" s="353" t="s">
        <v>1</v>
      </c>
      <c r="G113" s="371"/>
      <c r="H113" s="377">
        <v>941656.65</v>
      </c>
      <c r="I113" s="339"/>
      <c r="J113" s="343" t="s">
        <v>556</v>
      </c>
    </row>
    <row r="114" spans="1:10" ht="38.25" x14ac:dyDescent="0.25">
      <c r="A114" s="143" t="s">
        <v>90</v>
      </c>
      <c r="B114" s="356" t="s">
        <v>278</v>
      </c>
      <c r="C114" s="363" t="s">
        <v>343</v>
      </c>
      <c r="D114" s="373" t="s">
        <v>320</v>
      </c>
      <c r="E114" s="364">
        <v>117000</v>
      </c>
      <c r="F114" s="353" t="s">
        <v>2</v>
      </c>
      <c r="G114" s="376"/>
      <c r="H114" s="377">
        <v>941656.65</v>
      </c>
      <c r="I114" s="378"/>
      <c r="J114" s="343" t="s">
        <v>556</v>
      </c>
    </row>
    <row r="115" spans="1:10" ht="38.25" x14ac:dyDescent="0.25">
      <c r="A115" s="425" t="s">
        <v>90</v>
      </c>
      <c r="B115" s="394" t="s">
        <v>278</v>
      </c>
      <c r="C115" s="426" t="s">
        <v>456</v>
      </c>
      <c r="D115" s="427" t="s">
        <v>144</v>
      </c>
      <c r="E115" s="562">
        <v>100000</v>
      </c>
      <c r="F115" s="404" t="s">
        <v>2</v>
      </c>
      <c r="G115" s="428"/>
      <c r="H115" s="429">
        <v>941656.65</v>
      </c>
      <c r="I115" s="430" t="s">
        <v>457</v>
      </c>
      <c r="J115" s="343" t="s">
        <v>556</v>
      </c>
    </row>
    <row r="116" spans="1:10" ht="51" x14ac:dyDescent="0.25">
      <c r="A116" s="143" t="s">
        <v>90</v>
      </c>
      <c r="B116" s="371" t="s">
        <v>279</v>
      </c>
      <c r="C116" s="357" t="s">
        <v>247</v>
      </c>
      <c r="D116" s="389" t="s">
        <v>127</v>
      </c>
      <c r="E116" s="375">
        <v>2000000</v>
      </c>
      <c r="F116" s="381" t="s">
        <v>2</v>
      </c>
      <c r="G116" s="371"/>
      <c r="H116" s="375">
        <v>2281898.13</v>
      </c>
      <c r="I116" s="339"/>
      <c r="J116" s="343" t="s">
        <v>551</v>
      </c>
    </row>
    <row r="117" spans="1:10" ht="25.5" x14ac:dyDescent="0.25">
      <c r="A117" s="431" t="s">
        <v>90</v>
      </c>
      <c r="B117" s="367" t="s">
        <v>279</v>
      </c>
      <c r="C117" s="424" t="s">
        <v>445</v>
      </c>
      <c r="D117" s="432" t="s">
        <v>127</v>
      </c>
      <c r="E117" s="577">
        <v>281898.13</v>
      </c>
      <c r="F117" s="379" t="s">
        <v>1</v>
      </c>
      <c r="G117" s="433"/>
      <c r="H117" s="434">
        <v>2281898.13</v>
      </c>
      <c r="I117" s="435"/>
      <c r="J117" s="343" t="s">
        <v>549</v>
      </c>
    </row>
    <row r="118" spans="1:10" ht="38.25" x14ac:dyDescent="0.25">
      <c r="A118" s="143" t="s">
        <v>90</v>
      </c>
      <c r="B118" s="371" t="s">
        <v>280</v>
      </c>
      <c r="C118" s="357" t="s">
        <v>207</v>
      </c>
      <c r="D118" s="373" t="s">
        <v>117</v>
      </c>
      <c r="E118" s="375">
        <v>2000000</v>
      </c>
      <c r="F118" s="381" t="s">
        <v>2</v>
      </c>
      <c r="G118" s="371"/>
      <c r="H118" s="375">
        <v>1485544.26</v>
      </c>
      <c r="I118" s="339"/>
      <c r="J118" s="343" t="s">
        <v>547</v>
      </c>
    </row>
    <row r="119" spans="1:10" ht="38.25" x14ac:dyDescent="0.25">
      <c r="A119" s="143" t="s">
        <v>90</v>
      </c>
      <c r="B119" s="371" t="s">
        <v>280</v>
      </c>
      <c r="C119" s="357" t="s">
        <v>502</v>
      </c>
      <c r="D119" s="389" t="s">
        <v>526</v>
      </c>
      <c r="E119" s="375">
        <v>200000</v>
      </c>
      <c r="F119" s="381" t="s">
        <v>4</v>
      </c>
      <c r="G119" s="371"/>
      <c r="H119" s="375">
        <v>153635.84</v>
      </c>
      <c r="I119" s="339"/>
      <c r="J119" s="343" t="s">
        <v>596</v>
      </c>
    </row>
    <row r="120" spans="1:10" ht="38.25" x14ac:dyDescent="0.25">
      <c r="A120" s="355" t="s">
        <v>90</v>
      </c>
      <c r="B120" s="356" t="s">
        <v>281</v>
      </c>
      <c r="C120" s="357" t="s">
        <v>209</v>
      </c>
      <c r="D120" s="389" t="s">
        <v>120</v>
      </c>
      <c r="E120" s="375">
        <v>1500000</v>
      </c>
      <c r="F120" s="353" t="s">
        <v>2</v>
      </c>
      <c r="G120" s="358"/>
      <c r="H120" s="365">
        <v>2271933.5099999998</v>
      </c>
      <c r="I120" s="339"/>
      <c r="J120" s="343" t="s">
        <v>547</v>
      </c>
    </row>
    <row r="121" spans="1:10" ht="38.25" x14ac:dyDescent="0.25">
      <c r="A121" s="355" t="s">
        <v>90</v>
      </c>
      <c r="B121" s="356" t="s">
        <v>281</v>
      </c>
      <c r="C121" s="357" t="s">
        <v>353</v>
      </c>
      <c r="D121" s="379" t="s">
        <v>356</v>
      </c>
      <c r="E121" s="364">
        <v>771933.51</v>
      </c>
      <c r="F121" s="353" t="s">
        <v>1</v>
      </c>
      <c r="G121" s="358"/>
      <c r="H121" s="365">
        <v>2271933.5099999998</v>
      </c>
      <c r="I121" s="339"/>
      <c r="J121" s="343" t="s">
        <v>591</v>
      </c>
    </row>
    <row r="122" spans="1:10" ht="38.25" x14ac:dyDescent="0.25">
      <c r="A122" s="355" t="s">
        <v>90</v>
      </c>
      <c r="B122" s="356" t="s">
        <v>283</v>
      </c>
      <c r="C122" s="418" t="s">
        <v>210</v>
      </c>
      <c r="D122" s="373" t="s">
        <v>118</v>
      </c>
      <c r="E122" s="375">
        <v>1500000</v>
      </c>
      <c r="F122" s="353" t="s">
        <v>2</v>
      </c>
      <c r="G122" s="358"/>
      <c r="H122" s="365">
        <v>2823309.19</v>
      </c>
      <c r="I122" s="339"/>
      <c r="J122" s="343" t="s">
        <v>564</v>
      </c>
    </row>
    <row r="123" spans="1:10" ht="38.25" x14ac:dyDescent="0.25">
      <c r="A123" s="355" t="s">
        <v>90</v>
      </c>
      <c r="B123" s="356" t="s">
        <v>283</v>
      </c>
      <c r="C123" s="418" t="s">
        <v>495</v>
      </c>
      <c r="D123" s="373" t="s">
        <v>270</v>
      </c>
      <c r="E123" s="375">
        <v>1200000</v>
      </c>
      <c r="F123" s="353" t="s">
        <v>2</v>
      </c>
      <c r="G123" s="358"/>
      <c r="H123" s="365">
        <v>2823309.19</v>
      </c>
      <c r="I123" s="339"/>
      <c r="J123" s="343" t="s">
        <v>563</v>
      </c>
    </row>
    <row r="124" spans="1:10" ht="51" x14ac:dyDescent="0.25">
      <c r="A124" s="355" t="s">
        <v>90</v>
      </c>
      <c r="B124" s="356" t="s">
        <v>282</v>
      </c>
      <c r="C124" s="357" t="s">
        <v>208</v>
      </c>
      <c r="D124" s="356" t="s">
        <v>166</v>
      </c>
      <c r="E124" s="375">
        <v>2500000</v>
      </c>
      <c r="F124" s="353" t="s">
        <v>3</v>
      </c>
      <c r="G124" s="358"/>
      <c r="H124" s="365">
        <v>2537519.33</v>
      </c>
      <c r="I124" s="339"/>
      <c r="J124" s="343" t="s">
        <v>559</v>
      </c>
    </row>
    <row r="125" spans="1:10" ht="38.25" x14ac:dyDescent="0.25">
      <c r="A125" s="355" t="s">
        <v>90</v>
      </c>
      <c r="B125" s="356" t="s">
        <v>284</v>
      </c>
      <c r="C125" s="357" t="s">
        <v>379</v>
      </c>
      <c r="D125" s="356" t="s">
        <v>380</v>
      </c>
      <c r="E125" s="364">
        <v>800000</v>
      </c>
      <c r="F125" s="353" t="s">
        <v>266</v>
      </c>
      <c r="G125" s="358"/>
      <c r="H125" s="365">
        <v>1220666.03</v>
      </c>
      <c r="I125" s="339"/>
      <c r="J125" s="343" t="s">
        <v>604</v>
      </c>
    </row>
    <row r="126" spans="1:10" ht="25.5" x14ac:dyDescent="0.25">
      <c r="A126" s="355" t="s">
        <v>90</v>
      </c>
      <c r="B126" s="356" t="s">
        <v>284</v>
      </c>
      <c r="C126" s="357" t="s">
        <v>481</v>
      </c>
      <c r="D126" s="356" t="s">
        <v>480</v>
      </c>
      <c r="E126" s="364">
        <v>250000</v>
      </c>
      <c r="F126" s="353" t="s">
        <v>1</v>
      </c>
      <c r="G126" s="358"/>
      <c r="H126" s="365">
        <v>1220666.03</v>
      </c>
      <c r="I126" s="339"/>
      <c r="J126" s="343" t="s">
        <v>604</v>
      </c>
    </row>
    <row r="127" spans="1:10" ht="25.5" x14ac:dyDescent="0.25">
      <c r="A127" s="355" t="s">
        <v>90</v>
      </c>
      <c r="B127" s="356" t="s">
        <v>284</v>
      </c>
      <c r="C127" s="436" t="s">
        <v>482</v>
      </c>
      <c r="D127" s="356" t="s">
        <v>465</v>
      </c>
      <c r="E127" s="364">
        <v>50000</v>
      </c>
      <c r="F127" s="353" t="s">
        <v>1</v>
      </c>
      <c r="G127" s="358"/>
      <c r="H127" s="365">
        <v>1220666.03</v>
      </c>
      <c r="I127" s="339" t="s">
        <v>566</v>
      </c>
      <c r="J127" s="343" t="s">
        <v>604</v>
      </c>
    </row>
    <row r="128" spans="1:10" x14ac:dyDescent="0.25">
      <c r="A128" s="509" t="s">
        <v>90</v>
      </c>
      <c r="B128" s="356" t="s">
        <v>109</v>
      </c>
      <c r="C128" s="357" t="s">
        <v>592</v>
      </c>
      <c r="D128" s="356" t="s">
        <v>109</v>
      </c>
      <c r="E128" s="577">
        <v>4000000</v>
      </c>
      <c r="F128" s="353" t="s">
        <v>1</v>
      </c>
      <c r="G128" s="358"/>
      <c r="H128" s="365">
        <v>4000000</v>
      </c>
      <c r="I128" s="339"/>
      <c r="J128" s="343" t="s">
        <v>593</v>
      </c>
    </row>
    <row r="129" spans="1:12" x14ac:dyDescent="0.25">
      <c r="A129" s="510"/>
      <c r="B129" s="63"/>
      <c r="C129" s="264" t="s">
        <v>229</v>
      </c>
      <c r="D129" s="63"/>
      <c r="E129" s="578"/>
      <c r="F129" s="353"/>
      <c r="G129" s="284">
        <f>SUM(E107:E128)</f>
        <v>20987026.07</v>
      </c>
      <c r="H129" s="297"/>
      <c r="I129" s="345"/>
      <c r="J129" s="343"/>
    </row>
    <row r="130" spans="1:12" s="540" customFormat="1" ht="38.25" x14ac:dyDescent="0.25">
      <c r="A130" s="330" t="s">
        <v>91</v>
      </c>
      <c r="B130" s="331"/>
      <c r="C130" s="314" t="s">
        <v>147</v>
      </c>
      <c r="D130" s="331"/>
      <c r="E130" s="579"/>
      <c r="F130" s="309"/>
      <c r="G130" s="332">
        <v>5667117.8099999996</v>
      </c>
      <c r="H130" s="333"/>
      <c r="I130" s="341" t="s">
        <v>185</v>
      </c>
      <c r="J130" s="539"/>
    </row>
    <row r="131" spans="1:12" ht="25.5" x14ac:dyDescent="0.25">
      <c r="A131" s="46" t="s">
        <v>91</v>
      </c>
      <c r="B131" s="16" t="s">
        <v>276</v>
      </c>
      <c r="C131" s="36" t="s">
        <v>233</v>
      </c>
      <c r="D131" s="270" t="s">
        <v>122</v>
      </c>
      <c r="E131" s="580">
        <v>700000</v>
      </c>
      <c r="F131" s="353" t="s">
        <v>5</v>
      </c>
      <c r="G131" s="261"/>
      <c r="H131" s="511">
        <v>700000</v>
      </c>
      <c r="I131" s="345"/>
      <c r="J131" s="344" t="s">
        <v>547</v>
      </c>
    </row>
    <row r="132" spans="1:12" ht="38.25" x14ac:dyDescent="0.25">
      <c r="A132" s="437" t="s">
        <v>91</v>
      </c>
      <c r="B132" s="373" t="s">
        <v>282</v>
      </c>
      <c r="C132" s="363" t="s">
        <v>289</v>
      </c>
      <c r="D132" s="438" t="s">
        <v>290</v>
      </c>
      <c r="E132" s="439">
        <v>2000000</v>
      </c>
      <c r="F132" s="353" t="s">
        <v>2</v>
      </c>
      <c r="G132" s="358"/>
      <c r="H132" s="365">
        <v>2000000</v>
      </c>
      <c r="I132" s="449"/>
      <c r="J132" s="343" t="s">
        <v>559</v>
      </c>
    </row>
    <row r="133" spans="1:12" ht="25.5" x14ac:dyDescent="0.25">
      <c r="A133" s="437" t="s">
        <v>91</v>
      </c>
      <c r="B133" s="373" t="s">
        <v>279</v>
      </c>
      <c r="C133" s="357" t="s">
        <v>302</v>
      </c>
      <c r="D133" s="389" t="s">
        <v>192</v>
      </c>
      <c r="E133" s="439">
        <v>2100000</v>
      </c>
      <c r="F133" s="353" t="s">
        <v>3</v>
      </c>
      <c r="G133" s="390"/>
      <c r="H133" s="391">
        <v>2100000</v>
      </c>
      <c r="I133" s="449"/>
      <c r="J133" s="344" t="s">
        <v>547</v>
      </c>
    </row>
    <row r="134" spans="1:12" ht="25.5" x14ac:dyDescent="0.25">
      <c r="A134" s="437" t="s">
        <v>91</v>
      </c>
      <c r="B134" s="373" t="s">
        <v>283</v>
      </c>
      <c r="C134" s="357" t="s">
        <v>244</v>
      </c>
      <c r="D134" s="373" t="s">
        <v>221</v>
      </c>
      <c r="E134" s="439">
        <v>867117.81</v>
      </c>
      <c r="F134" s="353"/>
      <c r="G134" s="390"/>
      <c r="H134" s="439">
        <v>867117.81</v>
      </c>
      <c r="I134" s="449"/>
      <c r="J134" s="344" t="s">
        <v>547</v>
      </c>
    </row>
    <row r="135" spans="1:12" ht="38.25" x14ac:dyDescent="0.25">
      <c r="A135" s="437" t="s">
        <v>91</v>
      </c>
      <c r="B135" s="373" t="s">
        <v>109</v>
      </c>
      <c r="C135" s="357" t="s">
        <v>595</v>
      </c>
      <c r="D135" s="373" t="s">
        <v>109</v>
      </c>
      <c r="E135" s="439">
        <v>2290000</v>
      </c>
      <c r="F135" s="353" t="s">
        <v>3</v>
      </c>
      <c r="G135" s="390"/>
      <c r="H135" s="439">
        <v>2290000</v>
      </c>
      <c r="I135" s="449"/>
      <c r="J135" s="354" t="s">
        <v>619</v>
      </c>
    </row>
    <row r="136" spans="1:12" x14ac:dyDescent="0.25">
      <c r="A136" s="18"/>
      <c r="B136" s="63"/>
      <c r="C136" s="277" t="s">
        <v>229</v>
      </c>
      <c r="D136" s="63"/>
      <c r="E136" s="580"/>
      <c r="F136" s="353"/>
      <c r="G136" s="512">
        <f>SUM(E131:E134)</f>
        <v>5667117.8100000005</v>
      </c>
      <c r="H136" s="513"/>
      <c r="I136" s="345"/>
      <c r="J136" s="343"/>
    </row>
    <row r="137" spans="1:12" s="540" customFormat="1" ht="38.25" x14ac:dyDescent="0.25">
      <c r="A137" s="330" t="s">
        <v>93</v>
      </c>
      <c r="B137" s="331"/>
      <c r="C137" s="314" t="s">
        <v>136</v>
      </c>
      <c r="D137" s="331"/>
      <c r="E137" s="579"/>
      <c r="F137" s="309"/>
      <c r="G137" s="320">
        <v>12883589.68</v>
      </c>
      <c r="H137" s="334"/>
      <c r="I137" s="341" t="s">
        <v>261</v>
      </c>
      <c r="J137" s="541"/>
    </row>
    <row r="138" spans="1:12" ht="25.5" x14ac:dyDescent="0.25">
      <c r="A138" s="18" t="s">
        <v>93</v>
      </c>
      <c r="B138" s="16" t="s">
        <v>109</v>
      </c>
      <c r="C138" s="277" t="s">
        <v>236</v>
      </c>
      <c r="D138" s="16" t="s">
        <v>109</v>
      </c>
      <c r="E138" s="578">
        <v>3889589.68</v>
      </c>
      <c r="F138" s="353" t="s">
        <v>3</v>
      </c>
      <c r="G138" s="260"/>
      <c r="H138" s="278">
        <v>12883589.68</v>
      </c>
      <c r="I138" s="343"/>
      <c r="J138" s="344" t="s">
        <v>547</v>
      </c>
    </row>
    <row r="139" spans="1:12" ht="25.5" x14ac:dyDescent="0.25">
      <c r="A139" s="18" t="s">
        <v>93</v>
      </c>
      <c r="B139" s="16" t="s">
        <v>109</v>
      </c>
      <c r="C139" s="277" t="s">
        <v>541</v>
      </c>
      <c r="D139" s="16" t="s">
        <v>109</v>
      </c>
      <c r="E139" s="578">
        <v>3900000</v>
      </c>
      <c r="F139" s="353" t="s">
        <v>3</v>
      </c>
      <c r="G139" s="260"/>
      <c r="H139" s="278">
        <v>12883589.68</v>
      </c>
      <c r="I139" s="343" t="s">
        <v>540</v>
      </c>
      <c r="J139" s="344" t="s">
        <v>547</v>
      </c>
    </row>
    <row r="140" spans="1:12" ht="38.25" x14ac:dyDescent="0.25">
      <c r="A140" s="18" t="s">
        <v>93</v>
      </c>
      <c r="B140" s="16" t="s">
        <v>109</v>
      </c>
      <c r="C140" s="277" t="s">
        <v>542</v>
      </c>
      <c r="D140" s="16" t="s">
        <v>109</v>
      </c>
      <c r="E140" s="578">
        <v>3900000</v>
      </c>
      <c r="F140" s="353" t="s">
        <v>3</v>
      </c>
      <c r="G140" s="260"/>
      <c r="H140" s="278">
        <v>12883589.68</v>
      </c>
      <c r="I140" s="343" t="s">
        <v>540</v>
      </c>
      <c r="J140" s="344" t="s">
        <v>547</v>
      </c>
    </row>
    <row r="141" spans="1:12" ht="51" x14ac:dyDescent="0.25">
      <c r="A141" s="18" t="s">
        <v>93</v>
      </c>
      <c r="B141" s="16"/>
      <c r="C141" s="277" t="s">
        <v>538</v>
      </c>
      <c r="D141" s="16" t="s">
        <v>536</v>
      </c>
      <c r="E141" s="578">
        <v>1200000</v>
      </c>
      <c r="F141" s="353" t="s">
        <v>5</v>
      </c>
      <c r="G141" s="260"/>
      <c r="H141" s="278">
        <v>12883589.68</v>
      </c>
      <c r="I141" s="343" t="s">
        <v>539</v>
      </c>
      <c r="J141" s="344" t="s">
        <v>609</v>
      </c>
    </row>
    <row r="142" spans="1:12" ht="89.25" x14ac:dyDescent="0.25">
      <c r="A142" s="18" t="s">
        <v>93</v>
      </c>
      <c r="B142" s="63" t="s">
        <v>109</v>
      </c>
      <c r="C142" s="130" t="s">
        <v>171</v>
      </c>
      <c r="D142" s="63" t="s">
        <v>109</v>
      </c>
      <c r="E142" s="578">
        <v>3000000</v>
      </c>
      <c r="F142" s="353" t="s">
        <v>6</v>
      </c>
      <c r="G142" s="260"/>
      <c r="H142" s="278">
        <v>12883589.68</v>
      </c>
      <c r="I142" s="343" t="s">
        <v>537</v>
      </c>
      <c r="J142" s="344" t="s">
        <v>547</v>
      </c>
    </row>
    <row r="143" spans="1:12" x14ac:dyDescent="0.25">
      <c r="A143" s="18"/>
      <c r="B143" s="63"/>
      <c r="C143" s="264" t="s">
        <v>229</v>
      </c>
      <c r="D143" s="63"/>
      <c r="E143" s="578"/>
      <c r="F143" s="353"/>
      <c r="G143" s="506">
        <f>E138+E139+E140+E141</f>
        <v>12889589.68</v>
      </c>
      <c r="H143" s="514"/>
      <c r="I143" s="343"/>
      <c r="J143" s="343"/>
    </row>
    <row r="144" spans="1:12" s="540" customFormat="1" ht="114.75" x14ac:dyDescent="0.25">
      <c r="A144" s="330" t="s">
        <v>94</v>
      </c>
      <c r="B144" s="331"/>
      <c r="C144" s="335" t="s">
        <v>51</v>
      </c>
      <c r="D144" s="331"/>
      <c r="E144" s="579"/>
      <c r="F144" s="309"/>
      <c r="G144" s="332">
        <v>4025784.99</v>
      </c>
      <c r="H144" s="333"/>
      <c r="I144" s="349" t="s">
        <v>260</v>
      </c>
      <c r="J144" s="539"/>
      <c r="K144" s="599">
        <f>0.85*G144</f>
        <v>3421917.2415</v>
      </c>
      <c r="L144" s="599">
        <f>0.83*K144</f>
        <v>2840191.310445</v>
      </c>
    </row>
    <row r="145" spans="1:11" ht="51" x14ac:dyDescent="0.25">
      <c r="A145" s="437" t="s">
        <v>94</v>
      </c>
      <c r="B145" s="373" t="s">
        <v>281</v>
      </c>
      <c r="C145" s="357" t="s">
        <v>265</v>
      </c>
      <c r="D145" s="389" t="s">
        <v>120</v>
      </c>
      <c r="E145" s="375">
        <v>1525784.29</v>
      </c>
      <c r="F145" s="353" t="s">
        <v>4</v>
      </c>
      <c r="G145" s="423"/>
      <c r="H145" s="440">
        <v>1525784.29</v>
      </c>
      <c r="I145" s="339" t="s">
        <v>442</v>
      </c>
      <c r="J145" s="344" t="s">
        <v>547</v>
      </c>
    </row>
    <row r="146" spans="1:11" ht="51" x14ac:dyDescent="0.25">
      <c r="A146" s="441" t="s">
        <v>94</v>
      </c>
      <c r="B146" s="373" t="s">
        <v>279</v>
      </c>
      <c r="C146" s="357" t="s">
        <v>303</v>
      </c>
      <c r="D146" s="389" t="s">
        <v>268</v>
      </c>
      <c r="E146" s="439">
        <v>1500000</v>
      </c>
      <c r="F146" s="353" t="s">
        <v>2</v>
      </c>
      <c r="G146" s="423"/>
      <c r="H146" s="440">
        <v>1500000</v>
      </c>
      <c r="I146" s="339"/>
      <c r="J146" s="344" t="s">
        <v>547</v>
      </c>
    </row>
    <row r="147" spans="1:11" ht="140.25" x14ac:dyDescent="0.25">
      <c r="A147" s="441" t="s">
        <v>94</v>
      </c>
      <c r="B147" s="373" t="s">
        <v>283</v>
      </c>
      <c r="C147" s="363" t="s">
        <v>587</v>
      </c>
      <c r="D147" s="371" t="s">
        <v>400</v>
      </c>
      <c r="E147" s="439">
        <v>290000</v>
      </c>
      <c r="F147" s="353" t="s">
        <v>5</v>
      </c>
      <c r="G147" s="423"/>
      <c r="H147" s="440">
        <v>1000000</v>
      </c>
      <c r="I147" s="339" t="s">
        <v>588</v>
      </c>
      <c r="J147" s="343" t="s">
        <v>563</v>
      </c>
    </row>
    <row r="148" spans="1:11" ht="63.75" x14ac:dyDescent="0.25">
      <c r="A148" s="441" t="s">
        <v>94</v>
      </c>
      <c r="B148" s="373" t="s">
        <v>283</v>
      </c>
      <c r="C148" s="410" t="s">
        <v>399</v>
      </c>
      <c r="D148" s="371" t="s">
        <v>396</v>
      </c>
      <c r="E148" s="439">
        <v>300000</v>
      </c>
      <c r="F148" s="353" t="s">
        <v>5</v>
      </c>
      <c r="G148" s="371"/>
      <c r="H148" s="440">
        <v>1000000</v>
      </c>
      <c r="I148" s="339" t="s">
        <v>554</v>
      </c>
      <c r="J148" s="343" t="s">
        <v>563</v>
      </c>
    </row>
    <row r="149" spans="1:11" ht="25.5" x14ac:dyDescent="0.25">
      <c r="A149" s="441" t="s">
        <v>94</v>
      </c>
      <c r="B149" s="373" t="s">
        <v>283</v>
      </c>
      <c r="C149" s="363" t="s">
        <v>577</v>
      </c>
      <c r="D149" s="371" t="s">
        <v>578</v>
      </c>
      <c r="E149" s="439">
        <v>200000</v>
      </c>
      <c r="F149" s="353" t="s">
        <v>5</v>
      </c>
      <c r="G149" s="371"/>
      <c r="H149" s="440"/>
      <c r="I149" s="339"/>
      <c r="J149" s="343" t="s">
        <v>576</v>
      </c>
    </row>
    <row r="150" spans="1:11" x14ac:dyDescent="0.25">
      <c r="A150" s="437"/>
      <c r="B150" s="373"/>
      <c r="C150" s="410" t="s">
        <v>229</v>
      </c>
      <c r="D150" s="373"/>
      <c r="E150" s="439"/>
      <c r="F150" s="353"/>
      <c r="G150" s="515">
        <f>SUM(E145:E149)</f>
        <v>3815784.29</v>
      </c>
      <c r="H150" s="516"/>
      <c r="I150" s="449"/>
      <c r="J150" s="343"/>
    </row>
    <row r="151" spans="1:11" s="540" customFormat="1" ht="51" x14ac:dyDescent="0.25">
      <c r="A151" s="330" t="s">
        <v>52</v>
      </c>
      <c r="B151" s="331"/>
      <c r="C151" s="314" t="s">
        <v>137</v>
      </c>
      <c r="D151" s="331"/>
      <c r="E151" s="579"/>
      <c r="F151" s="309"/>
      <c r="G151" s="332">
        <v>747029.17</v>
      </c>
      <c r="H151" s="333"/>
      <c r="I151" s="341" t="s">
        <v>237</v>
      </c>
      <c r="J151" s="539"/>
    </row>
    <row r="152" spans="1:11" ht="25.5" x14ac:dyDescent="0.25">
      <c r="A152" s="18" t="s">
        <v>52</v>
      </c>
      <c r="B152" s="16" t="s">
        <v>109</v>
      </c>
      <c r="C152" s="13" t="s">
        <v>543</v>
      </c>
      <c r="D152" s="16" t="s">
        <v>109</v>
      </c>
      <c r="E152" s="578">
        <v>373514.59</v>
      </c>
      <c r="F152" s="353"/>
      <c r="G152" s="260"/>
      <c r="H152" s="296">
        <v>747029.18</v>
      </c>
      <c r="I152" s="345"/>
      <c r="J152" s="344" t="s">
        <v>547</v>
      </c>
      <c r="K152" s="233"/>
    </row>
    <row r="153" spans="1:11" ht="25.5" x14ac:dyDescent="0.25">
      <c r="A153" s="18" t="s">
        <v>52</v>
      </c>
      <c r="B153" s="16" t="s">
        <v>109</v>
      </c>
      <c r="C153" s="13" t="s">
        <v>544</v>
      </c>
      <c r="D153" s="16" t="s">
        <v>109</v>
      </c>
      <c r="E153" s="578">
        <v>373514.59</v>
      </c>
      <c r="F153" s="353"/>
      <c r="G153" s="260"/>
      <c r="H153" s="296">
        <v>747029.18</v>
      </c>
      <c r="I153" s="345"/>
      <c r="J153" s="344" t="s">
        <v>547</v>
      </c>
    </row>
    <row r="154" spans="1:11" x14ac:dyDescent="0.25">
      <c r="A154" s="18"/>
      <c r="B154" s="16"/>
      <c r="C154" s="264" t="s">
        <v>229</v>
      </c>
      <c r="D154" s="16"/>
      <c r="E154" s="578"/>
      <c r="F154" s="353"/>
      <c r="G154" s="265">
        <f>SUM(E152:E153)</f>
        <v>747029.18</v>
      </c>
      <c r="H154" s="414"/>
      <c r="I154" s="345"/>
      <c r="J154" s="343"/>
    </row>
    <row r="155" spans="1:11" s="540" customFormat="1" x14ac:dyDescent="0.25">
      <c r="A155" s="330" t="s">
        <v>54</v>
      </c>
      <c r="B155" s="331"/>
      <c r="C155" s="314" t="s">
        <v>148</v>
      </c>
      <c r="D155" s="331"/>
      <c r="E155" s="579"/>
      <c r="F155" s="309"/>
      <c r="G155" s="332">
        <v>14167794.51</v>
      </c>
      <c r="H155" s="333"/>
      <c r="I155" s="341"/>
      <c r="J155" s="539"/>
    </row>
    <row r="156" spans="1:11" ht="25.5" x14ac:dyDescent="0.25">
      <c r="A156" s="143" t="s">
        <v>54</v>
      </c>
      <c r="B156" s="373" t="s">
        <v>109</v>
      </c>
      <c r="C156" s="357" t="s">
        <v>121</v>
      </c>
      <c r="D156" s="373" t="s">
        <v>109</v>
      </c>
      <c r="E156" s="375">
        <v>4100000</v>
      </c>
      <c r="F156" s="353" t="s">
        <v>5</v>
      </c>
      <c r="G156" s="371"/>
      <c r="H156" s="375">
        <v>4100000</v>
      </c>
      <c r="I156" s="449"/>
      <c r="J156" s="344" t="s">
        <v>547</v>
      </c>
    </row>
    <row r="157" spans="1:11" ht="26.25" x14ac:dyDescent="0.25">
      <c r="A157" s="143" t="s">
        <v>54</v>
      </c>
      <c r="B157" s="419" t="s">
        <v>109</v>
      </c>
      <c r="C157" s="280" t="s">
        <v>613</v>
      </c>
      <c r="D157" s="373" t="s">
        <v>109</v>
      </c>
      <c r="E157" s="592">
        <v>1500000</v>
      </c>
      <c r="F157" s="381" t="s">
        <v>3</v>
      </c>
      <c r="G157" s="450"/>
      <c r="H157" s="375">
        <v>3000000</v>
      </c>
      <c r="I157" s="449"/>
      <c r="J157" s="354" t="s">
        <v>619</v>
      </c>
    </row>
    <row r="158" spans="1:11" ht="26.25" x14ac:dyDescent="0.25">
      <c r="A158" s="143" t="s">
        <v>54</v>
      </c>
      <c r="B158" s="419" t="s">
        <v>109</v>
      </c>
      <c r="C158" s="280" t="s">
        <v>614</v>
      </c>
      <c r="D158" s="373" t="s">
        <v>109</v>
      </c>
      <c r="E158" s="439">
        <v>1500000</v>
      </c>
      <c r="F158" s="381" t="s">
        <v>3</v>
      </c>
      <c r="G158" s="450"/>
      <c r="H158" s="375">
        <v>3000000</v>
      </c>
      <c r="I158" s="449"/>
      <c r="J158" s="354" t="s">
        <v>619</v>
      </c>
    </row>
    <row r="159" spans="1:11" ht="38.25" x14ac:dyDescent="0.25">
      <c r="A159" s="143" t="s">
        <v>54</v>
      </c>
      <c r="B159" s="419" t="s">
        <v>276</v>
      </c>
      <c r="C159" s="357" t="s">
        <v>430</v>
      </c>
      <c r="D159" s="373" t="s">
        <v>431</v>
      </c>
      <c r="E159" s="439">
        <v>222403.22</v>
      </c>
      <c r="F159" s="381" t="s">
        <v>0</v>
      </c>
      <c r="G159" s="450"/>
      <c r="H159" s="354">
        <v>452403.22</v>
      </c>
      <c r="I159" s="339" t="s">
        <v>432</v>
      </c>
      <c r="J159" s="343" t="s">
        <v>545</v>
      </c>
    </row>
    <row r="160" spans="1:11" ht="25.5" x14ac:dyDescent="0.25">
      <c r="A160" s="425" t="s">
        <v>54</v>
      </c>
      <c r="B160" s="442" t="s">
        <v>276</v>
      </c>
      <c r="C160" s="397" t="s">
        <v>498</v>
      </c>
      <c r="D160" s="427" t="s">
        <v>497</v>
      </c>
      <c r="E160" s="581">
        <v>222403.22</v>
      </c>
      <c r="F160" s="451" t="s">
        <v>0</v>
      </c>
      <c r="G160" s="452"/>
      <c r="H160" s="453"/>
      <c r="I160" s="396" t="s">
        <v>500</v>
      </c>
      <c r="J160" s="343" t="s">
        <v>545</v>
      </c>
    </row>
    <row r="161" spans="1:10" ht="25.5" x14ac:dyDescent="0.25">
      <c r="A161" s="143" t="s">
        <v>54</v>
      </c>
      <c r="B161" s="419" t="s">
        <v>276</v>
      </c>
      <c r="C161" s="357" t="s">
        <v>499</v>
      </c>
      <c r="D161" s="373" t="s">
        <v>433</v>
      </c>
      <c r="E161" s="439">
        <v>230000</v>
      </c>
      <c r="F161" s="381" t="s">
        <v>0</v>
      </c>
      <c r="G161" s="452"/>
      <c r="H161" s="453"/>
      <c r="I161" s="454"/>
      <c r="J161" s="343" t="s">
        <v>545</v>
      </c>
    </row>
    <row r="162" spans="1:10" ht="25.5" x14ac:dyDescent="0.25">
      <c r="A162" s="143" t="s">
        <v>54</v>
      </c>
      <c r="B162" s="356" t="s">
        <v>277</v>
      </c>
      <c r="C162" s="387" t="s">
        <v>413</v>
      </c>
      <c r="D162" s="373" t="s">
        <v>339</v>
      </c>
      <c r="E162" s="463">
        <v>200000</v>
      </c>
      <c r="F162" s="353" t="s">
        <v>3</v>
      </c>
      <c r="G162" s="358"/>
      <c r="H162" s="365">
        <v>1693307.62</v>
      </c>
      <c r="I162" s="339"/>
      <c r="J162" s="343" t="s">
        <v>548</v>
      </c>
    </row>
    <row r="163" spans="1:10" ht="25.5" x14ac:dyDescent="0.25">
      <c r="A163" s="143" t="s">
        <v>54</v>
      </c>
      <c r="B163" s="356" t="s">
        <v>277</v>
      </c>
      <c r="C163" s="418" t="s">
        <v>418</v>
      </c>
      <c r="D163" s="373" t="s">
        <v>414</v>
      </c>
      <c r="E163" s="463">
        <v>300000</v>
      </c>
      <c r="F163" s="353" t="s">
        <v>3</v>
      </c>
      <c r="G163" s="358"/>
      <c r="H163" s="365">
        <v>1693307.62</v>
      </c>
      <c r="I163" s="339"/>
      <c r="J163" s="343" t="s">
        <v>548</v>
      </c>
    </row>
    <row r="164" spans="1:10" ht="25.5" x14ac:dyDescent="0.25">
      <c r="A164" s="143" t="s">
        <v>54</v>
      </c>
      <c r="B164" s="356" t="s">
        <v>277</v>
      </c>
      <c r="C164" s="443" t="s">
        <v>417</v>
      </c>
      <c r="D164" s="373" t="s">
        <v>337</v>
      </c>
      <c r="E164" s="463">
        <v>200000</v>
      </c>
      <c r="F164" s="353" t="s">
        <v>1</v>
      </c>
      <c r="G164" s="358"/>
      <c r="H164" s="365">
        <v>1693307.62</v>
      </c>
      <c r="I164" s="339"/>
      <c r="J164" s="343" t="s">
        <v>548</v>
      </c>
    </row>
    <row r="165" spans="1:10" ht="25.5" x14ac:dyDescent="0.25">
      <c r="A165" s="143" t="s">
        <v>54</v>
      </c>
      <c r="B165" s="356" t="s">
        <v>277</v>
      </c>
      <c r="C165" s="436" t="s">
        <v>415</v>
      </c>
      <c r="D165" s="373" t="s">
        <v>416</v>
      </c>
      <c r="E165" s="458">
        <v>1000000</v>
      </c>
      <c r="F165" s="353" t="s">
        <v>5</v>
      </c>
      <c r="G165" s="358"/>
      <c r="H165" s="365">
        <v>1693307.62</v>
      </c>
      <c r="I165" s="339"/>
      <c r="J165" s="343" t="s">
        <v>548</v>
      </c>
    </row>
    <row r="166" spans="1:10" ht="25.5" x14ac:dyDescent="0.25">
      <c r="A166" s="360" t="s">
        <v>54</v>
      </c>
      <c r="B166" s="356" t="s">
        <v>278</v>
      </c>
      <c r="C166" s="357" t="s">
        <v>322</v>
      </c>
      <c r="D166" s="373" t="s">
        <v>317</v>
      </c>
      <c r="E166" s="364">
        <v>285421.98</v>
      </c>
      <c r="F166" s="353" t="s">
        <v>1</v>
      </c>
      <c r="G166" s="358"/>
      <c r="H166" s="365">
        <v>570843.94999999995</v>
      </c>
      <c r="I166" s="444"/>
      <c r="J166" s="343" t="s">
        <v>556</v>
      </c>
    </row>
    <row r="167" spans="1:10" ht="25.5" x14ac:dyDescent="0.25">
      <c r="A167" s="360" t="s">
        <v>54</v>
      </c>
      <c r="B167" s="356" t="s">
        <v>278</v>
      </c>
      <c r="C167" s="357" t="s">
        <v>323</v>
      </c>
      <c r="D167" s="445" t="s">
        <v>318</v>
      </c>
      <c r="E167" s="364">
        <v>285421.98</v>
      </c>
      <c r="F167" s="353" t="s">
        <v>1</v>
      </c>
      <c r="G167" s="358"/>
      <c r="H167" s="365">
        <v>570843.94999999995</v>
      </c>
      <c r="I167" s="339"/>
      <c r="J167" s="343" t="s">
        <v>556</v>
      </c>
    </row>
    <row r="168" spans="1:10" ht="25.5" x14ac:dyDescent="0.25">
      <c r="A168" s="446" t="s">
        <v>54</v>
      </c>
      <c r="B168" s="394" t="s">
        <v>278</v>
      </c>
      <c r="C168" s="397" t="s">
        <v>458</v>
      </c>
      <c r="D168" s="447" t="s">
        <v>460</v>
      </c>
      <c r="E168" s="562">
        <v>200000</v>
      </c>
      <c r="F168" s="404" t="s">
        <v>1</v>
      </c>
      <c r="G168" s="395"/>
      <c r="H168" s="399">
        <v>570843.94999999995</v>
      </c>
      <c r="I168" s="339" t="s">
        <v>459</v>
      </c>
      <c r="J168" s="343" t="s">
        <v>556</v>
      </c>
    </row>
    <row r="169" spans="1:10" ht="38.25" x14ac:dyDescent="0.25">
      <c r="A169" s="448" t="s">
        <v>54</v>
      </c>
      <c r="B169" s="356" t="s">
        <v>279</v>
      </c>
      <c r="C169" s="357" t="s">
        <v>304</v>
      </c>
      <c r="D169" s="268" t="s">
        <v>306</v>
      </c>
      <c r="E169" s="375">
        <v>550000</v>
      </c>
      <c r="F169" s="353" t="s">
        <v>4</v>
      </c>
      <c r="G169" s="358"/>
      <c r="H169" s="365">
        <v>1183314.97</v>
      </c>
      <c r="I169" s="339"/>
      <c r="J169" s="343" t="s">
        <v>549</v>
      </c>
    </row>
    <row r="170" spans="1:10" ht="38.25" x14ac:dyDescent="0.25">
      <c r="A170" s="448" t="s">
        <v>54</v>
      </c>
      <c r="B170" s="356" t="s">
        <v>279</v>
      </c>
      <c r="C170" s="357" t="s">
        <v>305</v>
      </c>
      <c r="D170" s="268" t="s">
        <v>307</v>
      </c>
      <c r="E170" s="364">
        <v>890000</v>
      </c>
      <c r="F170" s="353" t="s">
        <v>4</v>
      </c>
      <c r="G170" s="358"/>
      <c r="H170" s="365">
        <v>1183314.97</v>
      </c>
      <c r="I170" s="339"/>
      <c r="J170" s="343" t="s">
        <v>549</v>
      </c>
    </row>
    <row r="171" spans="1:10" ht="38.25" x14ac:dyDescent="0.25">
      <c r="A171" s="448" t="s">
        <v>54</v>
      </c>
      <c r="B171" s="356" t="s">
        <v>279</v>
      </c>
      <c r="C171" s="517" t="s">
        <v>599</v>
      </c>
      <c r="D171" s="518" t="s">
        <v>192</v>
      </c>
      <c r="E171" s="582">
        <v>200000</v>
      </c>
      <c r="F171" s="353" t="s">
        <v>4</v>
      </c>
      <c r="G171" s="358"/>
      <c r="H171" s="365">
        <v>1183314.97</v>
      </c>
      <c r="I171" s="396" t="s">
        <v>371</v>
      </c>
      <c r="J171" s="280" t="s">
        <v>598</v>
      </c>
    </row>
    <row r="172" spans="1:10" ht="38.25" x14ac:dyDescent="0.25">
      <c r="A172" s="448" t="s">
        <v>54</v>
      </c>
      <c r="B172" s="356" t="s">
        <v>279</v>
      </c>
      <c r="C172" s="517" t="s">
        <v>586</v>
      </c>
      <c r="D172" s="518" t="s">
        <v>310</v>
      </c>
      <c r="E172" s="582">
        <v>450000</v>
      </c>
      <c r="F172" s="353" t="s">
        <v>4</v>
      </c>
      <c r="G172" s="358"/>
      <c r="H172" s="365">
        <v>1183314.97</v>
      </c>
      <c r="I172" s="396" t="s">
        <v>371</v>
      </c>
      <c r="J172" s="280" t="s">
        <v>598</v>
      </c>
    </row>
    <row r="173" spans="1:10" ht="25.5" x14ac:dyDescent="0.25">
      <c r="A173" s="448" t="s">
        <v>54</v>
      </c>
      <c r="B173" s="356" t="s">
        <v>280</v>
      </c>
      <c r="C173" s="357" t="s">
        <v>530</v>
      </c>
      <c r="D173" s="392" t="s">
        <v>117</v>
      </c>
      <c r="E173" s="365">
        <v>476206.68</v>
      </c>
      <c r="F173" s="353" t="s">
        <v>5</v>
      </c>
      <c r="G173" s="358"/>
      <c r="H173" s="365">
        <v>476206.68</v>
      </c>
      <c r="I173" s="339"/>
      <c r="J173" s="343" t="s">
        <v>596</v>
      </c>
    </row>
    <row r="174" spans="1:10" ht="25.5" x14ac:dyDescent="0.25">
      <c r="A174" s="448" t="s">
        <v>54</v>
      </c>
      <c r="B174" s="356" t="s">
        <v>280</v>
      </c>
      <c r="C174" s="357" t="s">
        <v>384</v>
      </c>
      <c r="D174" s="392" t="s">
        <v>381</v>
      </c>
      <c r="E174" s="364">
        <v>270000</v>
      </c>
      <c r="F174" s="353" t="s">
        <v>0</v>
      </c>
      <c r="G174" s="358"/>
      <c r="H174" s="365">
        <v>520251.28</v>
      </c>
      <c r="I174" s="339"/>
      <c r="J174" s="343" t="s">
        <v>596</v>
      </c>
    </row>
    <row r="175" spans="1:10" ht="25.5" x14ac:dyDescent="0.25">
      <c r="A175" s="448" t="s">
        <v>54</v>
      </c>
      <c r="B175" s="356" t="s">
        <v>280</v>
      </c>
      <c r="C175" s="357" t="s">
        <v>382</v>
      </c>
      <c r="D175" s="356" t="s">
        <v>383</v>
      </c>
      <c r="E175" s="364">
        <v>250251.28</v>
      </c>
      <c r="F175" s="353" t="s">
        <v>0</v>
      </c>
      <c r="G175" s="358"/>
      <c r="H175" s="365">
        <v>520251.28</v>
      </c>
      <c r="I175" s="339"/>
      <c r="J175" s="343" t="s">
        <v>596</v>
      </c>
    </row>
    <row r="176" spans="1:10" ht="25.5" x14ac:dyDescent="0.25">
      <c r="A176" s="143" t="s">
        <v>54</v>
      </c>
      <c r="B176" s="356" t="s">
        <v>281</v>
      </c>
      <c r="C176" s="357" t="s">
        <v>357</v>
      </c>
      <c r="D176" s="379" t="s">
        <v>363</v>
      </c>
      <c r="E176" s="364">
        <v>305274</v>
      </c>
      <c r="F176" s="353" t="s">
        <v>1</v>
      </c>
      <c r="G176" s="358"/>
      <c r="H176" s="365">
        <v>1557274.29</v>
      </c>
      <c r="I176" s="339"/>
      <c r="J176" s="343" t="s">
        <v>591</v>
      </c>
    </row>
    <row r="177" spans="1:10" ht="25.5" x14ac:dyDescent="0.25">
      <c r="A177" s="355" t="s">
        <v>54</v>
      </c>
      <c r="B177" s="356" t="s">
        <v>281</v>
      </c>
      <c r="C177" s="357" t="s">
        <v>368</v>
      </c>
      <c r="D177" s="379" t="s">
        <v>352</v>
      </c>
      <c r="E177" s="364">
        <v>252000</v>
      </c>
      <c r="F177" s="353" t="s">
        <v>1</v>
      </c>
      <c r="G177" s="358"/>
      <c r="H177" s="365">
        <v>1557274.29</v>
      </c>
      <c r="I177" s="339"/>
      <c r="J177" s="343" t="s">
        <v>591</v>
      </c>
    </row>
    <row r="178" spans="1:10" ht="25.5" x14ac:dyDescent="0.25">
      <c r="A178" s="355" t="s">
        <v>54</v>
      </c>
      <c r="B178" s="356" t="s">
        <v>281</v>
      </c>
      <c r="C178" s="357" t="s">
        <v>358</v>
      </c>
      <c r="D178" s="379" t="s">
        <v>361</v>
      </c>
      <c r="E178" s="364">
        <v>250000</v>
      </c>
      <c r="F178" s="353" t="s">
        <v>1</v>
      </c>
      <c r="G178" s="358"/>
      <c r="H178" s="365">
        <v>1557274.29</v>
      </c>
      <c r="I178" s="339"/>
      <c r="J178" s="343" t="s">
        <v>591</v>
      </c>
    </row>
    <row r="179" spans="1:10" ht="25.5" x14ac:dyDescent="0.25">
      <c r="A179" s="355" t="s">
        <v>54</v>
      </c>
      <c r="B179" s="356" t="s">
        <v>281</v>
      </c>
      <c r="C179" s="357" t="s">
        <v>359</v>
      </c>
      <c r="D179" s="379" t="s">
        <v>362</v>
      </c>
      <c r="E179" s="364">
        <v>250000</v>
      </c>
      <c r="F179" s="353" t="s">
        <v>1</v>
      </c>
      <c r="G179" s="358"/>
      <c r="H179" s="365">
        <v>1557274.29</v>
      </c>
      <c r="I179" s="339"/>
      <c r="J179" s="343" t="s">
        <v>591</v>
      </c>
    </row>
    <row r="180" spans="1:10" ht="25.5" x14ac:dyDescent="0.25">
      <c r="A180" s="355" t="s">
        <v>54</v>
      </c>
      <c r="B180" s="356" t="s">
        <v>281</v>
      </c>
      <c r="C180" s="357" t="s">
        <v>360</v>
      </c>
      <c r="D180" s="379" t="s">
        <v>120</v>
      </c>
      <c r="E180" s="364">
        <v>250000</v>
      </c>
      <c r="F180" s="353" t="s">
        <v>1</v>
      </c>
      <c r="G180" s="358"/>
      <c r="H180" s="365">
        <v>1557274.29</v>
      </c>
      <c r="I180" s="339"/>
      <c r="J180" s="343" t="s">
        <v>591</v>
      </c>
    </row>
    <row r="181" spans="1:10" ht="25.5" x14ac:dyDescent="0.25">
      <c r="A181" s="143" t="s">
        <v>54</v>
      </c>
      <c r="B181" s="356" t="s">
        <v>283</v>
      </c>
      <c r="C181" s="357" t="s">
        <v>401</v>
      </c>
      <c r="D181" s="373" t="s">
        <v>402</v>
      </c>
      <c r="E181" s="463">
        <v>1500000</v>
      </c>
      <c r="F181" s="379" t="s">
        <v>5</v>
      </c>
      <c r="G181" s="358"/>
      <c r="H181" s="391">
        <v>1711525.07</v>
      </c>
      <c r="I181" s="339"/>
      <c r="J181" s="343" t="s">
        <v>563</v>
      </c>
    </row>
    <row r="182" spans="1:10" ht="38.25" x14ac:dyDescent="0.25">
      <c r="A182" s="355" t="s">
        <v>54</v>
      </c>
      <c r="B182" s="356" t="s">
        <v>282</v>
      </c>
      <c r="C182" s="363" t="s">
        <v>291</v>
      </c>
      <c r="D182" s="371" t="s">
        <v>292</v>
      </c>
      <c r="E182" s="375" t="s">
        <v>293</v>
      </c>
      <c r="F182" s="353" t="s">
        <v>2</v>
      </c>
      <c r="G182" s="358"/>
      <c r="H182" s="365">
        <v>892684.54</v>
      </c>
      <c r="I182" s="339"/>
      <c r="J182" s="343" t="s">
        <v>560</v>
      </c>
    </row>
    <row r="183" spans="1:10" ht="25.5" x14ac:dyDescent="0.25">
      <c r="A183" s="143" t="s">
        <v>54</v>
      </c>
      <c r="B183" s="356" t="s">
        <v>284</v>
      </c>
      <c r="C183" s="357" t="s">
        <v>483</v>
      </c>
      <c r="D183" s="356" t="s">
        <v>484</v>
      </c>
      <c r="E183" s="364">
        <v>200000</v>
      </c>
      <c r="F183" s="353" t="s">
        <v>1</v>
      </c>
      <c r="G183" s="358"/>
      <c r="H183" s="365">
        <v>1009982.9</v>
      </c>
      <c r="I183" s="339" t="s">
        <v>485</v>
      </c>
      <c r="J183" s="343" t="s">
        <v>604</v>
      </c>
    </row>
    <row r="184" spans="1:10" ht="25.5" x14ac:dyDescent="0.25">
      <c r="A184" s="143" t="s">
        <v>54</v>
      </c>
      <c r="B184" s="356" t="s">
        <v>284</v>
      </c>
      <c r="C184" s="357" t="s">
        <v>605</v>
      </c>
      <c r="D184" s="356" t="s">
        <v>567</v>
      </c>
      <c r="E184" s="364">
        <v>1000000</v>
      </c>
      <c r="F184" s="353" t="s">
        <v>1</v>
      </c>
      <c r="G184" s="358"/>
      <c r="H184" s="365">
        <v>1009982.9</v>
      </c>
      <c r="I184" s="339"/>
      <c r="J184" s="343" t="s">
        <v>604</v>
      </c>
    </row>
    <row r="185" spans="1:10" x14ac:dyDescent="0.25">
      <c r="A185" s="18"/>
      <c r="B185" s="445"/>
      <c r="C185" s="264" t="s">
        <v>229</v>
      </c>
      <c r="D185" s="445"/>
      <c r="E185" s="578"/>
      <c r="F185" s="353"/>
      <c r="G185" s="519">
        <f>SUM(E156:E184)-E157-E158</f>
        <v>14339382.359999999</v>
      </c>
      <c r="H185" s="520"/>
      <c r="I185" s="345"/>
      <c r="J185" s="343"/>
    </row>
    <row r="186" spans="1:10" s="540" customFormat="1" ht="25.5" x14ac:dyDescent="0.25">
      <c r="A186" s="330" t="s">
        <v>56</v>
      </c>
      <c r="B186" s="331"/>
      <c r="C186" s="314" t="s">
        <v>149</v>
      </c>
      <c r="D186" s="331"/>
      <c r="E186" s="579"/>
      <c r="F186" s="309"/>
      <c r="G186" s="328">
        <v>3348751.43</v>
      </c>
      <c r="H186" s="329"/>
      <c r="I186" s="341" t="s">
        <v>188</v>
      </c>
      <c r="J186" s="539"/>
    </row>
    <row r="187" spans="1:10" ht="51" x14ac:dyDescent="0.25">
      <c r="A187" s="455" t="s">
        <v>56</v>
      </c>
      <c r="B187" s="356" t="s">
        <v>276</v>
      </c>
      <c r="C187" s="357" t="s">
        <v>134</v>
      </c>
      <c r="D187" s="456" t="s">
        <v>122</v>
      </c>
      <c r="E187" s="583">
        <v>266895.49</v>
      </c>
      <c r="F187" s="381" t="s">
        <v>3</v>
      </c>
      <c r="G187" s="371"/>
      <c r="H187" s="423">
        <v>266895.49</v>
      </c>
      <c r="I187" s="339" t="s">
        <v>255</v>
      </c>
      <c r="J187" s="343" t="s">
        <v>553</v>
      </c>
    </row>
    <row r="188" spans="1:10" ht="38.25" x14ac:dyDescent="0.25">
      <c r="A188" s="455" t="s">
        <v>56</v>
      </c>
      <c r="B188" s="356" t="s">
        <v>277</v>
      </c>
      <c r="C188" s="357" t="s">
        <v>338</v>
      </c>
      <c r="D188" s="456" t="s">
        <v>339</v>
      </c>
      <c r="E188" s="439">
        <v>150000</v>
      </c>
      <c r="F188" s="353" t="s">
        <v>2</v>
      </c>
      <c r="G188" s="371"/>
      <c r="H188" s="375">
        <v>497624.46</v>
      </c>
      <c r="I188" s="339"/>
      <c r="J188" s="343" t="s">
        <v>548</v>
      </c>
    </row>
    <row r="189" spans="1:10" ht="25.5" x14ac:dyDescent="0.25">
      <c r="A189" s="457" t="s">
        <v>56</v>
      </c>
      <c r="B189" s="371" t="s">
        <v>278</v>
      </c>
      <c r="C189" s="357" t="s">
        <v>324</v>
      </c>
      <c r="D189" s="373" t="s">
        <v>317</v>
      </c>
      <c r="E189" s="458">
        <v>189874.21</v>
      </c>
      <c r="F189" s="353" t="s">
        <v>1</v>
      </c>
      <c r="G189" s="371"/>
      <c r="H189" s="458">
        <v>189874.21</v>
      </c>
      <c r="I189" s="339"/>
      <c r="J189" s="343" t="s">
        <v>556</v>
      </c>
    </row>
    <row r="190" spans="1:10" ht="25.5" x14ac:dyDescent="0.25">
      <c r="A190" s="459" t="s">
        <v>56</v>
      </c>
      <c r="B190" s="452" t="s">
        <v>278</v>
      </c>
      <c r="C190" s="397" t="s">
        <v>461</v>
      </c>
      <c r="D190" s="427" t="s">
        <v>460</v>
      </c>
      <c r="E190" s="584">
        <v>189874.21</v>
      </c>
      <c r="F190" s="404" t="s">
        <v>1</v>
      </c>
      <c r="G190" s="452"/>
      <c r="H190" s="460">
        <v>189874.21</v>
      </c>
      <c r="I190" s="396" t="s">
        <v>393</v>
      </c>
      <c r="J190" s="343" t="s">
        <v>556</v>
      </c>
    </row>
    <row r="191" spans="1:10" ht="38.25" x14ac:dyDescent="0.25">
      <c r="A191" s="461" t="s">
        <v>56</v>
      </c>
      <c r="B191" s="356" t="s">
        <v>279</v>
      </c>
      <c r="C191" s="387" t="s">
        <v>308</v>
      </c>
      <c r="D191" s="462" t="s">
        <v>298</v>
      </c>
      <c r="E191" s="364">
        <v>300000</v>
      </c>
      <c r="F191" s="353" t="s">
        <v>4</v>
      </c>
      <c r="G191" s="376"/>
      <c r="H191" s="377">
        <v>460118.45</v>
      </c>
      <c r="I191" s="339"/>
      <c r="J191" s="343" t="s">
        <v>549</v>
      </c>
    </row>
    <row r="192" spans="1:10" ht="25.5" x14ac:dyDescent="0.25">
      <c r="A192" s="455" t="s">
        <v>56</v>
      </c>
      <c r="B192" s="356" t="s">
        <v>280</v>
      </c>
      <c r="C192" s="357"/>
      <c r="D192" s="356" t="s">
        <v>117</v>
      </c>
      <c r="E192" s="365"/>
      <c r="F192" s="353"/>
      <c r="G192" s="358"/>
      <c r="H192" s="365">
        <v>158395.94</v>
      </c>
      <c r="I192" s="339"/>
      <c r="J192" s="343" t="s">
        <v>572</v>
      </c>
    </row>
    <row r="193" spans="1:10" ht="25.5" x14ac:dyDescent="0.25">
      <c r="A193" s="455" t="s">
        <v>56</v>
      </c>
      <c r="B193" s="356" t="s">
        <v>280</v>
      </c>
      <c r="C193" s="357"/>
      <c r="D193" s="356"/>
      <c r="E193" s="365"/>
      <c r="F193" s="353"/>
      <c r="G193" s="358"/>
      <c r="H193" s="365">
        <v>172125.82</v>
      </c>
      <c r="I193" s="339"/>
      <c r="J193" s="343" t="s">
        <v>572</v>
      </c>
    </row>
    <row r="194" spans="1:10" ht="25.5" x14ac:dyDescent="0.25">
      <c r="A194" s="455" t="s">
        <v>56</v>
      </c>
      <c r="B194" s="356" t="s">
        <v>281</v>
      </c>
      <c r="C194" s="357"/>
      <c r="D194" s="379"/>
      <c r="E194" s="364"/>
      <c r="F194" s="353"/>
      <c r="G194" s="358"/>
      <c r="H194" s="365">
        <v>458109.2</v>
      </c>
      <c r="I194" s="339"/>
      <c r="J194" s="343" t="s">
        <v>572</v>
      </c>
    </row>
    <row r="195" spans="1:10" ht="25.5" x14ac:dyDescent="0.25">
      <c r="A195" s="457" t="s">
        <v>56</v>
      </c>
      <c r="B195" s="371" t="s">
        <v>283</v>
      </c>
      <c r="C195" s="357" t="s">
        <v>594</v>
      </c>
      <c r="D195" s="356" t="s">
        <v>579</v>
      </c>
      <c r="E195" s="364">
        <v>270000</v>
      </c>
      <c r="F195" s="353" t="s">
        <v>1</v>
      </c>
      <c r="G195" s="358"/>
      <c r="H195" s="365">
        <v>569287.74</v>
      </c>
      <c r="I195" s="339" t="s">
        <v>589</v>
      </c>
      <c r="J195" s="343" t="s">
        <v>576</v>
      </c>
    </row>
    <row r="196" spans="1:10" ht="38.25" x14ac:dyDescent="0.25">
      <c r="A196" s="143" t="s">
        <v>56</v>
      </c>
      <c r="B196" s="371" t="s">
        <v>282</v>
      </c>
      <c r="C196" s="363" t="s">
        <v>294</v>
      </c>
      <c r="D196" s="371" t="s">
        <v>166</v>
      </c>
      <c r="E196" s="375">
        <v>330186</v>
      </c>
      <c r="F196" s="353" t="s">
        <v>1</v>
      </c>
      <c r="G196" s="358"/>
      <c r="H196" s="439">
        <v>330186.89</v>
      </c>
      <c r="I196" s="339"/>
      <c r="J196" s="343" t="s">
        <v>560</v>
      </c>
    </row>
    <row r="197" spans="1:10" ht="25.5" x14ac:dyDescent="0.25">
      <c r="A197" s="455" t="s">
        <v>56</v>
      </c>
      <c r="B197" s="356" t="s">
        <v>284</v>
      </c>
      <c r="C197" s="424"/>
      <c r="D197" s="356"/>
      <c r="E197" s="364"/>
      <c r="F197" s="353"/>
      <c r="G197" s="358"/>
      <c r="H197" s="359">
        <v>246133.23</v>
      </c>
      <c r="I197" s="339"/>
      <c r="J197" s="343" t="s">
        <v>572</v>
      </c>
    </row>
    <row r="198" spans="1:10" x14ac:dyDescent="0.25">
      <c r="A198" s="70"/>
      <c r="B198" s="71"/>
      <c r="C198" s="264" t="s">
        <v>229</v>
      </c>
      <c r="D198" s="71"/>
      <c r="E198" s="578"/>
      <c r="F198" s="353"/>
      <c r="G198" s="265">
        <f>SUM(E187:E196)</f>
        <v>1696829.91</v>
      </c>
      <c r="H198" s="414"/>
      <c r="I198" s="339"/>
      <c r="J198" s="343"/>
    </row>
    <row r="199" spans="1:10" s="540" customFormat="1" ht="76.5" x14ac:dyDescent="0.25">
      <c r="A199" s="330" t="s">
        <v>58</v>
      </c>
      <c r="B199" s="336"/>
      <c r="C199" s="314" t="s">
        <v>150</v>
      </c>
      <c r="D199" s="336"/>
      <c r="E199" s="579"/>
      <c r="F199" s="309"/>
      <c r="G199" s="332">
        <v>5217612.33</v>
      </c>
      <c r="H199" s="333"/>
      <c r="I199" s="341" t="s">
        <v>246</v>
      </c>
      <c r="J199" s="539"/>
    </row>
    <row r="200" spans="1:10" s="503" customFormat="1" ht="25.5" x14ac:dyDescent="0.25">
      <c r="A200" s="143" t="s">
        <v>58</v>
      </c>
      <c r="B200" s="373" t="s">
        <v>276</v>
      </c>
      <c r="C200" s="357" t="s">
        <v>434</v>
      </c>
      <c r="D200" s="373" t="s">
        <v>122</v>
      </c>
      <c r="E200" s="440">
        <v>1600000</v>
      </c>
      <c r="F200" s="381" t="s">
        <v>3</v>
      </c>
      <c r="G200" s="423"/>
      <c r="H200" s="374">
        <v>1600000</v>
      </c>
      <c r="I200" s="339"/>
      <c r="J200" s="343" t="s">
        <v>545</v>
      </c>
    </row>
    <row r="201" spans="1:10" ht="25.5" x14ac:dyDescent="0.25">
      <c r="A201" s="437" t="s">
        <v>58</v>
      </c>
      <c r="B201" s="456" t="s">
        <v>277</v>
      </c>
      <c r="C201" s="357" t="s">
        <v>336</v>
      </c>
      <c r="D201" s="373" t="s">
        <v>337</v>
      </c>
      <c r="E201" s="463">
        <v>800000</v>
      </c>
      <c r="F201" s="353"/>
      <c r="G201" s="412"/>
      <c r="H201" s="463">
        <v>800000</v>
      </c>
      <c r="I201" s="339"/>
      <c r="J201" s="343" t="s">
        <v>548</v>
      </c>
    </row>
    <row r="202" spans="1:10" s="351" customFormat="1" ht="38.25" x14ac:dyDescent="0.25">
      <c r="A202" s="455" t="s">
        <v>58</v>
      </c>
      <c r="B202" s="456" t="s">
        <v>280</v>
      </c>
      <c r="C202" s="357" t="s">
        <v>385</v>
      </c>
      <c r="D202" s="456" t="s">
        <v>386</v>
      </c>
      <c r="E202" s="463">
        <v>1000000</v>
      </c>
      <c r="F202" s="353" t="s">
        <v>2</v>
      </c>
      <c r="G202" s="412"/>
      <c r="H202" s="463">
        <v>700000</v>
      </c>
      <c r="I202" s="339"/>
      <c r="J202" s="343" t="s">
        <v>596</v>
      </c>
    </row>
    <row r="203" spans="1:10" ht="25.5" x14ac:dyDescent="0.25">
      <c r="A203" s="437" t="s">
        <v>58</v>
      </c>
      <c r="B203" s="456" t="s">
        <v>281</v>
      </c>
      <c r="C203" s="357" t="s">
        <v>364</v>
      </c>
      <c r="D203" s="464" t="s">
        <v>365</v>
      </c>
      <c r="E203" s="521">
        <v>225134.45</v>
      </c>
      <c r="F203" s="353"/>
      <c r="G203" s="423"/>
      <c r="H203" s="521">
        <v>225134.45</v>
      </c>
      <c r="I203" s="339"/>
      <c r="J203" s="343" t="s">
        <v>591</v>
      </c>
    </row>
    <row r="204" spans="1:10" ht="38.25" x14ac:dyDescent="0.25">
      <c r="A204" s="437" t="s">
        <v>58</v>
      </c>
      <c r="B204" s="456" t="s">
        <v>284</v>
      </c>
      <c r="C204" s="357" t="s">
        <v>486</v>
      </c>
      <c r="D204" s="456" t="s">
        <v>465</v>
      </c>
      <c r="E204" s="521">
        <v>550000</v>
      </c>
      <c r="F204" s="353" t="s">
        <v>2</v>
      </c>
      <c r="G204" s="423"/>
      <c r="H204" s="521">
        <v>700000</v>
      </c>
      <c r="I204" s="339"/>
      <c r="J204" s="343" t="s">
        <v>604</v>
      </c>
    </row>
    <row r="205" spans="1:10" ht="25.5" x14ac:dyDescent="0.25">
      <c r="A205" s="437" t="s">
        <v>58</v>
      </c>
      <c r="B205" s="456" t="s">
        <v>284</v>
      </c>
      <c r="C205" s="357" t="s">
        <v>488</v>
      </c>
      <c r="D205" s="373" t="s">
        <v>487</v>
      </c>
      <c r="E205" s="521">
        <v>150000</v>
      </c>
      <c r="F205" s="353" t="s">
        <v>1</v>
      </c>
      <c r="G205" s="423"/>
      <c r="H205" s="521">
        <v>700000</v>
      </c>
      <c r="I205" s="339"/>
      <c r="J205" s="343" t="s">
        <v>604</v>
      </c>
    </row>
    <row r="206" spans="1:10" x14ac:dyDescent="0.25">
      <c r="A206" s="46" t="s">
        <v>58</v>
      </c>
      <c r="B206" s="69" t="s">
        <v>109</v>
      </c>
      <c r="C206" s="36"/>
      <c r="D206" s="69"/>
      <c r="E206" s="302"/>
      <c r="F206" s="477"/>
      <c r="G206" s="548"/>
      <c r="H206" s="302">
        <v>1000000</v>
      </c>
      <c r="I206" s="344"/>
      <c r="J206" s="343"/>
    </row>
    <row r="207" spans="1:10" x14ac:dyDescent="0.25">
      <c r="A207" s="46"/>
      <c r="B207" s="69"/>
      <c r="C207" s="36"/>
      <c r="D207" s="69"/>
      <c r="E207" s="302"/>
      <c r="F207" s="477"/>
      <c r="G207" s="548">
        <f>SUM(E200:E205)</f>
        <v>4325134.45</v>
      </c>
      <c r="H207" s="302"/>
      <c r="I207" s="344"/>
      <c r="J207" s="343"/>
    </row>
    <row r="208" spans="1:10" s="540" customFormat="1" ht="63.75" x14ac:dyDescent="0.25">
      <c r="A208" s="330" t="s">
        <v>58</v>
      </c>
      <c r="B208" s="336"/>
      <c r="C208" s="314" t="s">
        <v>139</v>
      </c>
      <c r="D208" s="336"/>
      <c r="E208" s="579"/>
      <c r="F208" s="309"/>
      <c r="G208" s="337">
        <f>1806393.8/0.85</f>
        <v>2125169.1764705884</v>
      </c>
      <c r="H208" s="337"/>
      <c r="I208" s="341" t="s">
        <v>189</v>
      </c>
      <c r="J208" s="539"/>
    </row>
    <row r="209" spans="1:10" ht="64.5" x14ac:dyDescent="0.25">
      <c r="A209" s="18" t="s">
        <v>58</v>
      </c>
      <c r="B209" s="272" t="s">
        <v>283</v>
      </c>
      <c r="C209" s="12" t="s">
        <v>125</v>
      </c>
      <c r="D209" s="272" t="s">
        <v>126</v>
      </c>
      <c r="E209" s="580">
        <v>1000000</v>
      </c>
      <c r="F209" s="353" t="s">
        <v>6</v>
      </c>
      <c r="G209" s="247" t="s">
        <v>169</v>
      </c>
      <c r="H209" s="298" t="s">
        <v>601</v>
      </c>
      <c r="I209" s="343" t="s">
        <v>196</v>
      </c>
      <c r="J209" s="280" t="s">
        <v>600</v>
      </c>
    </row>
    <row r="210" spans="1:10" ht="51" x14ac:dyDescent="0.25">
      <c r="A210" s="60" t="s">
        <v>58</v>
      </c>
      <c r="B210" s="273" t="s">
        <v>276</v>
      </c>
      <c r="C210" s="13" t="s">
        <v>133</v>
      </c>
      <c r="D210" s="273" t="s">
        <v>122</v>
      </c>
      <c r="E210" s="285">
        <v>1125169.18</v>
      </c>
      <c r="F210" s="353" t="s">
        <v>5</v>
      </c>
      <c r="G210" s="247" t="s">
        <v>169</v>
      </c>
      <c r="H210" s="298"/>
      <c r="I210" s="343" t="s">
        <v>196</v>
      </c>
      <c r="J210" s="344" t="s">
        <v>547</v>
      </c>
    </row>
    <row r="211" spans="1:10" ht="38.25" x14ac:dyDescent="0.25">
      <c r="A211" s="18" t="s">
        <v>58</v>
      </c>
      <c r="B211" s="272" t="s">
        <v>283</v>
      </c>
      <c r="C211" s="12" t="s">
        <v>131</v>
      </c>
      <c r="D211" s="272" t="s">
        <v>130</v>
      </c>
      <c r="E211" s="578">
        <v>2000000</v>
      </c>
      <c r="F211" s="353" t="s">
        <v>5</v>
      </c>
      <c r="G211" s="247" t="s">
        <v>169</v>
      </c>
      <c r="H211" s="298"/>
      <c r="I211" s="343" t="s">
        <v>195</v>
      </c>
      <c r="J211" s="343" t="s">
        <v>547</v>
      </c>
    </row>
    <row r="212" spans="1:10" x14ac:dyDescent="0.25">
      <c r="A212" s="18"/>
      <c r="B212" s="272"/>
      <c r="C212" s="264" t="s">
        <v>230</v>
      </c>
      <c r="D212" s="272"/>
      <c r="E212" s="578"/>
      <c r="F212" s="353"/>
      <c r="G212" s="247">
        <f>SUM(E209:E210)</f>
        <v>2125169.1799999997</v>
      </c>
      <c r="H212" s="298"/>
      <c r="I212" s="343"/>
      <c r="J212" s="343"/>
    </row>
    <row r="213" spans="1:10" ht="38.25" x14ac:dyDescent="0.25">
      <c r="A213" s="18" t="s">
        <v>58</v>
      </c>
      <c r="B213" s="272" t="s">
        <v>278</v>
      </c>
      <c r="C213" s="303" t="s">
        <v>325</v>
      </c>
      <c r="D213" s="287" t="s">
        <v>326</v>
      </c>
      <c r="E213" s="585">
        <v>1000000</v>
      </c>
      <c r="F213" s="353" t="s">
        <v>266</v>
      </c>
      <c r="G213" s="107"/>
      <c r="H213" s="522"/>
      <c r="I213" s="346" t="s">
        <v>327</v>
      </c>
      <c r="J213" s="343" t="s">
        <v>556</v>
      </c>
    </row>
    <row r="214" spans="1:10" ht="38.25" x14ac:dyDescent="0.25">
      <c r="A214" s="18" t="s">
        <v>58</v>
      </c>
      <c r="B214" s="272" t="s">
        <v>281</v>
      </c>
      <c r="C214" s="350" t="s">
        <v>489</v>
      </c>
      <c r="D214" s="352" t="s">
        <v>363</v>
      </c>
      <c r="E214" s="585">
        <v>1000000</v>
      </c>
      <c r="F214" s="353" t="s">
        <v>266</v>
      </c>
      <c r="G214" s="107"/>
      <c r="H214" s="522"/>
      <c r="I214" s="346" t="s">
        <v>327</v>
      </c>
      <c r="J214" s="343" t="s">
        <v>591</v>
      </c>
    </row>
    <row r="215" spans="1:10" ht="25.5" x14ac:dyDescent="0.25">
      <c r="A215" s="46" t="s">
        <v>58</v>
      </c>
      <c r="B215" s="305" t="s">
        <v>280</v>
      </c>
      <c r="C215" s="304" t="s">
        <v>387</v>
      </c>
      <c r="D215" s="305" t="s">
        <v>376</v>
      </c>
      <c r="E215" s="586">
        <v>1000000</v>
      </c>
      <c r="F215" s="523" t="s">
        <v>3</v>
      </c>
      <c r="G215" s="524"/>
      <c r="H215" s="525"/>
      <c r="I215" s="526" t="s">
        <v>327</v>
      </c>
      <c r="J215" s="343" t="s">
        <v>596</v>
      </c>
    </row>
    <row r="216" spans="1:10" s="540" customFormat="1" ht="51" x14ac:dyDescent="0.25">
      <c r="A216" s="330" t="s">
        <v>100</v>
      </c>
      <c r="B216" s="338"/>
      <c r="C216" s="314" t="s">
        <v>138</v>
      </c>
      <c r="D216" s="338"/>
      <c r="E216" s="579"/>
      <c r="F216" s="309"/>
      <c r="G216" s="315">
        <v>1191382.72</v>
      </c>
      <c r="H216" s="316"/>
      <c r="I216" s="341" t="s">
        <v>224</v>
      </c>
      <c r="J216" s="539"/>
    </row>
    <row r="217" spans="1:10" ht="25.5" x14ac:dyDescent="0.25">
      <c r="A217" s="18" t="s">
        <v>100</v>
      </c>
      <c r="B217" s="272" t="s">
        <v>109</v>
      </c>
      <c r="C217" s="13" t="s">
        <v>124</v>
      </c>
      <c r="D217" s="272" t="s">
        <v>109</v>
      </c>
      <c r="E217" s="578">
        <v>1191382.72</v>
      </c>
      <c r="F217" s="353"/>
      <c r="G217" s="261"/>
      <c r="H217" s="283">
        <v>1191382.72</v>
      </c>
      <c r="I217" s="345"/>
      <c r="J217" s="343" t="s">
        <v>547</v>
      </c>
    </row>
    <row r="218" spans="1:10" s="540" customFormat="1" ht="25.5" x14ac:dyDescent="0.25">
      <c r="A218" s="330" t="s">
        <v>101</v>
      </c>
      <c r="B218" s="338"/>
      <c r="C218" s="314" t="s">
        <v>141</v>
      </c>
      <c r="D218" s="338"/>
      <c r="E218" s="579"/>
      <c r="F218" s="309"/>
      <c r="G218" s="315">
        <v>129029.97</v>
      </c>
      <c r="H218" s="316"/>
      <c r="I218" s="341" t="s">
        <v>219</v>
      </c>
      <c r="J218" s="539"/>
    </row>
    <row r="219" spans="1:10" x14ac:dyDescent="0.25">
      <c r="A219" s="46"/>
      <c r="B219" s="527"/>
      <c r="C219" s="47"/>
      <c r="D219" s="527"/>
      <c r="E219" s="580"/>
      <c r="F219" s="353"/>
      <c r="G219" s="261"/>
      <c r="H219" s="289"/>
      <c r="I219" s="347"/>
      <c r="J219" s="343"/>
    </row>
    <row r="220" spans="1:10" s="540" customFormat="1" ht="38.25" x14ac:dyDescent="0.25">
      <c r="A220" s="330" t="s">
        <v>102</v>
      </c>
      <c r="B220" s="338"/>
      <c r="C220" s="314" t="s">
        <v>140</v>
      </c>
      <c r="D220" s="338"/>
      <c r="E220" s="579"/>
      <c r="F220" s="309"/>
      <c r="G220" s="323">
        <v>296456.59000000003</v>
      </c>
      <c r="H220" s="324"/>
      <c r="I220" s="341" t="s">
        <v>220</v>
      </c>
      <c r="J220" s="539"/>
    </row>
    <row r="221" spans="1:10" ht="25.5" x14ac:dyDescent="0.25">
      <c r="A221" s="437" t="s">
        <v>367</v>
      </c>
      <c r="B221" s="385" t="s">
        <v>281</v>
      </c>
      <c r="C221" s="418" t="s">
        <v>366</v>
      </c>
      <c r="D221" s="528" t="s">
        <v>120</v>
      </c>
      <c r="E221" s="422">
        <v>296456.59000000003</v>
      </c>
      <c r="F221" s="353" t="s">
        <v>1</v>
      </c>
      <c r="G221" s="361"/>
      <c r="H221" s="422">
        <v>296456.59000000003</v>
      </c>
      <c r="I221" s="449"/>
      <c r="J221" s="343" t="s">
        <v>591</v>
      </c>
    </row>
    <row r="222" spans="1:10" s="540" customFormat="1" ht="51" x14ac:dyDescent="0.25">
      <c r="A222" s="330" t="s">
        <v>103</v>
      </c>
      <c r="B222" s="338"/>
      <c r="C222" s="314" t="s">
        <v>142</v>
      </c>
      <c r="D222" s="338"/>
      <c r="E222" s="579"/>
      <c r="F222" s="309"/>
      <c r="G222" s="323">
        <v>3228066.29</v>
      </c>
      <c r="H222" s="324"/>
      <c r="I222" s="341" t="s">
        <v>223</v>
      </c>
      <c r="J222" s="539"/>
    </row>
    <row r="223" spans="1:10" ht="38.25" x14ac:dyDescent="0.25">
      <c r="A223" s="143" t="s">
        <v>103</v>
      </c>
      <c r="B223" s="371" t="s">
        <v>280</v>
      </c>
      <c r="C223" s="465" t="s">
        <v>253</v>
      </c>
      <c r="D223" s="371" t="s">
        <v>145</v>
      </c>
      <c r="E223" s="422">
        <v>1100000</v>
      </c>
      <c r="F223" s="353" t="s">
        <v>2</v>
      </c>
      <c r="G223" s="361"/>
      <c r="H223" s="422">
        <v>1100000</v>
      </c>
      <c r="I223" s="449"/>
      <c r="J223" s="343" t="s">
        <v>547</v>
      </c>
    </row>
    <row r="224" spans="1:10" ht="63.75" x14ac:dyDescent="0.25">
      <c r="A224" s="437" t="s">
        <v>103</v>
      </c>
      <c r="B224" s="385" t="s">
        <v>283</v>
      </c>
      <c r="C224" s="196" t="s">
        <v>580</v>
      </c>
      <c r="D224" s="385" t="s">
        <v>221</v>
      </c>
      <c r="E224" s="587">
        <v>220000</v>
      </c>
      <c r="F224" s="353" t="s">
        <v>1</v>
      </c>
      <c r="G224" s="529"/>
      <c r="H224" s="422">
        <v>1100000</v>
      </c>
      <c r="I224" s="339" t="s">
        <v>590</v>
      </c>
      <c r="J224" s="343" t="s">
        <v>610</v>
      </c>
    </row>
    <row r="225" spans="1:10" ht="63.75" x14ac:dyDescent="0.25">
      <c r="A225" s="437" t="s">
        <v>103</v>
      </c>
      <c r="B225" s="385" t="s">
        <v>283</v>
      </c>
      <c r="C225" s="196" t="s">
        <v>581</v>
      </c>
      <c r="D225" s="385" t="s">
        <v>221</v>
      </c>
      <c r="E225" s="587">
        <v>230000</v>
      </c>
      <c r="F225" s="353" t="s">
        <v>1</v>
      </c>
      <c r="G225" s="529"/>
      <c r="H225" s="422">
        <v>1100000</v>
      </c>
      <c r="I225" s="339" t="s">
        <v>590</v>
      </c>
      <c r="J225" s="343" t="s">
        <v>610</v>
      </c>
    </row>
    <row r="226" spans="1:10" ht="63.75" x14ac:dyDescent="0.25">
      <c r="A226" s="437" t="s">
        <v>103</v>
      </c>
      <c r="B226" s="385" t="s">
        <v>283</v>
      </c>
      <c r="C226" s="196" t="s">
        <v>582</v>
      </c>
      <c r="D226" s="385" t="s">
        <v>221</v>
      </c>
      <c r="E226" s="587">
        <v>210000</v>
      </c>
      <c r="F226" s="353" t="s">
        <v>1</v>
      </c>
      <c r="G226" s="529"/>
      <c r="H226" s="422">
        <v>1100000</v>
      </c>
      <c r="I226" s="339" t="s">
        <v>590</v>
      </c>
      <c r="J226" s="343" t="s">
        <v>610</v>
      </c>
    </row>
    <row r="227" spans="1:10" ht="38.25" x14ac:dyDescent="0.25">
      <c r="A227" s="437" t="s">
        <v>103</v>
      </c>
      <c r="B227" s="385" t="s">
        <v>283</v>
      </c>
      <c r="C227" s="196" t="s">
        <v>583</v>
      </c>
      <c r="D227" s="385" t="s">
        <v>270</v>
      </c>
      <c r="E227" s="587">
        <v>440000</v>
      </c>
      <c r="F227" s="353" t="s">
        <v>5</v>
      </c>
      <c r="G227" s="529"/>
      <c r="H227" s="422">
        <v>1100000</v>
      </c>
      <c r="I227" s="339"/>
      <c r="J227" s="343" t="s">
        <v>610</v>
      </c>
    </row>
    <row r="228" spans="1:10" ht="38.25" x14ac:dyDescent="0.25">
      <c r="A228" s="437" t="s">
        <v>103</v>
      </c>
      <c r="B228" s="385" t="s">
        <v>278</v>
      </c>
      <c r="C228" s="418" t="s">
        <v>524</v>
      </c>
      <c r="D228" s="385" t="s">
        <v>317</v>
      </c>
      <c r="E228" s="439">
        <v>200000</v>
      </c>
      <c r="F228" s="353" t="s">
        <v>1</v>
      </c>
      <c r="G228" s="361"/>
      <c r="H228" s="439">
        <v>1028066.29</v>
      </c>
      <c r="I228" s="339" t="s">
        <v>552</v>
      </c>
      <c r="J228" s="343" t="s">
        <v>556</v>
      </c>
    </row>
    <row r="229" spans="1:10" ht="38.25" x14ac:dyDescent="0.25">
      <c r="A229" s="437" t="s">
        <v>103</v>
      </c>
      <c r="B229" s="385" t="s">
        <v>278</v>
      </c>
      <c r="C229" s="467" t="s">
        <v>462</v>
      </c>
      <c r="D229" s="385" t="s">
        <v>326</v>
      </c>
      <c r="E229" s="439">
        <v>238066.29</v>
      </c>
      <c r="F229" s="382" t="s">
        <v>1</v>
      </c>
      <c r="G229" s="466"/>
      <c r="H229" s="439">
        <v>1028066.29</v>
      </c>
      <c r="I229" s="339" t="s">
        <v>552</v>
      </c>
      <c r="J229" s="343" t="s">
        <v>556</v>
      </c>
    </row>
    <row r="230" spans="1:10" ht="38.25" x14ac:dyDescent="0.25">
      <c r="A230" s="143" t="s">
        <v>103</v>
      </c>
      <c r="B230" s="371" t="s">
        <v>278</v>
      </c>
      <c r="C230" s="357" t="s">
        <v>525</v>
      </c>
      <c r="D230" s="371" t="s">
        <v>317</v>
      </c>
      <c r="E230" s="375">
        <v>590000</v>
      </c>
      <c r="F230" s="381" t="s">
        <v>1</v>
      </c>
      <c r="G230" s="423"/>
      <c r="H230" s="375">
        <v>1028066.29</v>
      </c>
      <c r="I230" s="339" t="s">
        <v>552</v>
      </c>
      <c r="J230" s="343" t="s">
        <v>556</v>
      </c>
    </row>
    <row r="231" spans="1:10" x14ac:dyDescent="0.25">
      <c r="A231" s="46"/>
      <c r="B231" s="527"/>
      <c r="C231" s="264" t="s">
        <v>229</v>
      </c>
      <c r="D231" s="527"/>
      <c r="E231" s="580"/>
      <c r="F231" s="353"/>
      <c r="G231" s="276">
        <f>SUM(E223:E230)</f>
        <v>3228066.29</v>
      </c>
      <c r="H231" s="291"/>
      <c r="I231" s="345"/>
      <c r="J231" s="343"/>
    </row>
    <row r="232" spans="1:10" s="540" customFormat="1" ht="89.25" x14ac:dyDescent="0.25">
      <c r="A232" s="317" t="s">
        <v>70</v>
      </c>
      <c r="B232" s="318"/>
      <c r="C232" s="314" t="s">
        <v>143</v>
      </c>
      <c r="D232" s="318"/>
      <c r="E232" s="558"/>
      <c r="F232" s="309"/>
      <c r="G232" s="320">
        <v>12170486.33</v>
      </c>
      <c r="H232" s="321"/>
      <c r="I232" s="341" t="s">
        <v>259</v>
      </c>
      <c r="J232" s="539"/>
    </row>
    <row r="233" spans="1:10" ht="25.5" x14ac:dyDescent="0.25">
      <c r="A233" s="143" t="s">
        <v>70</v>
      </c>
      <c r="B233" s="371" t="s">
        <v>276</v>
      </c>
      <c r="C233" s="357" t="s">
        <v>438</v>
      </c>
      <c r="D233" s="371" t="s">
        <v>436</v>
      </c>
      <c r="E233" s="458">
        <v>350000</v>
      </c>
      <c r="F233" s="381" t="s">
        <v>3</v>
      </c>
      <c r="G233" s="411"/>
      <c r="H233" s="468">
        <v>1026904.47</v>
      </c>
      <c r="I233" s="339"/>
      <c r="J233" s="343" t="s">
        <v>545</v>
      </c>
    </row>
    <row r="234" spans="1:10" ht="25.5" x14ac:dyDescent="0.25">
      <c r="A234" s="143" t="s">
        <v>70</v>
      </c>
      <c r="B234" s="371" t="s">
        <v>276</v>
      </c>
      <c r="C234" s="357" t="s">
        <v>439</v>
      </c>
      <c r="D234" s="389" t="s">
        <v>436</v>
      </c>
      <c r="E234" s="458">
        <v>350000</v>
      </c>
      <c r="F234" s="381" t="s">
        <v>3</v>
      </c>
      <c r="G234" s="411"/>
      <c r="H234" s="468">
        <v>1026904.47</v>
      </c>
      <c r="I234" s="339"/>
      <c r="J234" s="343" t="s">
        <v>545</v>
      </c>
    </row>
    <row r="235" spans="1:10" ht="25.5" x14ac:dyDescent="0.25">
      <c r="A235" s="143" t="s">
        <v>70</v>
      </c>
      <c r="B235" s="371" t="s">
        <v>276</v>
      </c>
      <c r="C235" s="357" t="s">
        <v>528</v>
      </c>
      <c r="D235" s="389"/>
      <c r="E235" s="458">
        <v>326904.46999999997</v>
      </c>
      <c r="F235" s="353" t="s">
        <v>1</v>
      </c>
      <c r="G235" s="371"/>
      <c r="H235" s="469">
        <v>1026904.47</v>
      </c>
      <c r="I235" s="339" t="s">
        <v>527</v>
      </c>
      <c r="J235" s="343" t="s">
        <v>545</v>
      </c>
    </row>
    <row r="236" spans="1:10" ht="25.5" x14ac:dyDescent="0.25">
      <c r="A236" s="355" t="s">
        <v>70</v>
      </c>
      <c r="B236" s="356" t="s">
        <v>277</v>
      </c>
      <c r="C236" s="387" t="s">
        <v>420</v>
      </c>
      <c r="D236" s="371" t="s">
        <v>337</v>
      </c>
      <c r="E236" s="575">
        <v>200000</v>
      </c>
      <c r="F236" s="353" t="s">
        <v>1</v>
      </c>
      <c r="G236" s="376"/>
      <c r="H236" s="377">
        <v>1541895.95</v>
      </c>
      <c r="I236" s="378"/>
      <c r="J236" s="343" t="s">
        <v>548</v>
      </c>
    </row>
    <row r="237" spans="1:10" ht="25.5" x14ac:dyDescent="0.25">
      <c r="A237" s="355" t="s">
        <v>70</v>
      </c>
      <c r="B237" s="356" t="s">
        <v>277</v>
      </c>
      <c r="C237" s="418" t="s">
        <v>421</v>
      </c>
      <c r="D237" s="371" t="s">
        <v>334</v>
      </c>
      <c r="E237" s="458">
        <v>200000</v>
      </c>
      <c r="F237" s="353" t="s">
        <v>1</v>
      </c>
      <c r="G237" s="358"/>
      <c r="H237" s="365">
        <v>1541895.95</v>
      </c>
      <c r="I237" s="339"/>
      <c r="J237" s="343" t="s">
        <v>548</v>
      </c>
    </row>
    <row r="238" spans="1:10" ht="25.5" x14ac:dyDescent="0.25">
      <c r="A238" s="355" t="s">
        <v>70</v>
      </c>
      <c r="B238" s="356" t="s">
        <v>277</v>
      </c>
      <c r="C238" s="418" t="s">
        <v>422</v>
      </c>
      <c r="D238" s="371" t="s">
        <v>334</v>
      </c>
      <c r="E238" s="458">
        <v>500000</v>
      </c>
      <c r="F238" s="353" t="s">
        <v>1</v>
      </c>
      <c r="G238" s="358"/>
      <c r="H238" s="365">
        <v>1541895.95</v>
      </c>
      <c r="I238" s="339"/>
      <c r="J238" s="343" t="s">
        <v>548</v>
      </c>
    </row>
    <row r="239" spans="1:10" ht="38.25" x14ac:dyDescent="0.25">
      <c r="A239" s="355" t="s">
        <v>70</v>
      </c>
      <c r="B239" s="356" t="s">
        <v>277</v>
      </c>
      <c r="C239" s="418" t="s">
        <v>423</v>
      </c>
      <c r="D239" s="389" t="s">
        <v>334</v>
      </c>
      <c r="E239" s="458">
        <v>615590</v>
      </c>
      <c r="F239" s="353" t="s">
        <v>2</v>
      </c>
      <c r="G239" s="358"/>
      <c r="H239" s="365">
        <v>1541895.95</v>
      </c>
      <c r="I239" s="339"/>
      <c r="J239" s="343" t="s">
        <v>548</v>
      </c>
    </row>
    <row r="240" spans="1:10" ht="38.25" x14ac:dyDescent="0.25">
      <c r="A240" s="355" t="s">
        <v>70</v>
      </c>
      <c r="B240" s="356" t="s">
        <v>278</v>
      </c>
      <c r="C240" s="357" t="s">
        <v>329</v>
      </c>
      <c r="D240" s="470" t="s">
        <v>330</v>
      </c>
      <c r="E240" s="439">
        <v>400000</v>
      </c>
      <c r="F240" s="353" t="s">
        <v>2</v>
      </c>
      <c r="G240" s="358"/>
      <c r="H240" s="365">
        <v>644358.51</v>
      </c>
      <c r="I240" s="339"/>
      <c r="J240" s="343" t="s">
        <v>556</v>
      </c>
    </row>
    <row r="241" spans="1:10" ht="25.5" x14ac:dyDescent="0.25">
      <c r="A241" s="355" t="s">
        <v>70</v>
      </c>
      <c r="B241" s="356" t="s">
        <v>278</v>
      </c>
      <c r="C241" s="363" t="s">
        <v>331</v>
      </c>
      <c r="D241" s="389" t="s">
        <v>317</v>
      </c>
      <c r="E241" s="375">
        <v>244358.51</v>
      </c>
      <c r="F241" s="353" t="s">
        <v>1</v>
      </c>
      <c r="G241" s="358"/>
      <c r="H241" s="365">
        <v>644358.51</v>
      </c>
      <c r="I241" s="339"/>
      <c r="J241" s="343" t="s">
        <v>556</v>
      </c>
    </row>
    <row r="242" spans="1:10" ht="25.5" x14ac:dyDescent="0.25">
      <c r="A242" s="143" t="s">
        <v>70</v>
      </c>
      <c r="B242" s="371" t="s">
        <v>278</v>
      </c>
      <c r="C242" s="426" t="s">
        <v>464</v>
      </c>
      <c r="D242" s="452" t="s">
        <v>463</v>
      </c>
      <c r="E242" s="584">
        <v>200000</v>
      </c>
      <c r="F242" s="381" t="s">
        <v>1</v>
      </c>
      <c r="G242" s="371"/>
      <c r="H242" s="365">
        <v>644358.51</v>
      </c>
      <c r="I242" s="396" t="s">
        <v>332</v>
      </c>
      <c r="J242" s="343" t="s">
        <v>556</v>
      </c>
    </row>
    <row r="243" spans="1:10" ht="38.25" x14ac:dyDescent="0.25">
      <c r="A243" s="360" t="s">
        <v>70</v>
      </c>
      <c r="B243" s="356" t="s">
        <v>279</v>
      </c>
      <c r="C243" s="387" t="s">
        <v>309</v>
      </c>
      <c r="D243" s="379" t="s">
        <v>310</v>
      </c>
      <c r="E243" s="364">
        <v>950000</v>
      </c>
      <c r="F243" s="353" t="s">
        <v>5</v>
      </c>
      <c r="G243" s="376"/>
      <c r="H243" s="377">
        <v>1424063.14</v>
      </c>
      <c r="I243" s="378" t="s">
        <v>315</v>
      </c>
      <c r="J243" s="343" t="s">
        <v>549</v>
      </c>
    </row>
    <row r="244" spans="1:10" ht="25.5" x14ac:dyDescent="0.25">
      <c r="A244" s="360" t="s">
        <v>70</v>
      </c>
      <c r="B244" s="356" t="s">
        <v>279</v>
      </c>
      <c r="C244" s="418" t="s">
        <v>311</v>
      </c>
      <c r="D244" s="379" t="s">
        <v>313</v>
      </c>
      <c r="E244" s="364">
        <v>700000</v>
      </c>
      <c r="F244" s="353" t="s">
        <v>5</v>
      </c>
      <c r="G244" s="358"/>
      <c r="H244" s="377">
        <v>1424063.14</v>
      </c>
      <c r="I244" s="444" t="s">
        <v>316</v>
      </c>
      <c r="J244" s="343" t="s">
        <v>549</v>
      </c>
    </row>
    <row r="245" spans="1:10" ht="25.5" x14ac:dyDescent="0.25">
      <c r="A245" s="360" t="s">
        <v>70</v>
      </c>
      <c r="B245" s="356" t="s">
        <v>279</v>
      </c>
      <c r="C245" s="357" t="s">
        <v>312</v>
      </c>
      <c r="D245" s="379" t="s">
        <v>314</v>
      </c>
      <c r="E245" s="364">
        <v>332000</v>
      </c>
      <c r="F245" s="353" t="s">
        <v>5</v>
      </c>
      <c r="G245" s="358"/>
      <c r="H245" s="377">
        <v>1424063.14</v>
      </c>
      <c r="I245" s="444" t="s">
        <v>316</v>
      </c>
      <c r="J245" s="343" t="s">
        <v>549</v>
      </c>
    </row>
    <row r="246" spans="1:10" ht="38.25" x14ac:dyDescent="0.25">
      <c r="A246" s="355" t="s">
        <v>70</v>
      </c>
      <c r="B246" s="356" t="s">
        <v>280</v>
      </c>
      <c r="C246" s="357" t="s">
        <v>388</v>
      </c>
      <c r="D246" s="371" t="s">
        <v>117</v>
      </c>
      <c r="E246" s="365">
        <v>424362.67</v>
      </c>
      <c r="F246" s="353" t="s">
        <v>1</v>
      </c>
      <c r="G246" s="358"/>
      <c r="H246" s="365">
        <v>424362.67</v>
      </c>
      <c r="I246" s="339" t="s">
        <v>529</v>
      </c>
      <c r="J246" s="343" t="s">
        <v>596</v>
      </c>
    </row>
    <row r="247" spans="1:10" ht="38.25" x14ac:dyDescent="0.25">
      <c r="A247" s="409" t="s">
        <v>70</v>
      </c>
      <c r="B247" s="356" t="s">
        <v>280</v>
      </c>
      <c r="C247" s="480" t="s">
        <v>390</v>
      </c>
      <c r="D247" s="356" t="s">
        <v>381</v>
      </c>
      <c r="E247" s="365">
        <v>533043</v>
      </c>
      <c r="F247" s="353" t="s">
        <v>1</v>
      </c>
      <c r="G247" s="358"/>
      <c r="H247" s="365">
        <v>533043</v>
      </c>
      <c r="I247" s="339" t="s">
        <v>394</v>
      </c>
      <c r="J247" s="343" t="s">
        <v>596</v>
      </c>
    </row>
    <row r="248" spans="1:10" ht="25.5" x14ac:dyDescent="0.25">
      <c r="A248" s="143" t="s">
        <v>70</v>
      </c>
      <c r="B248" s="356" t="s">
        <v>280</v>
      </c>
      <c r="C248" s="357" t="s">
        <v>391</v>
      </c>
      <c r="D248" s="356" t="s">
        <v>389</v>
      </c>
      <c r="E248" s="365">
        <v>533043</v>
      </c>
      <c r="F248" s="353" t="s">
        <v>5</v>
      </c>
      <c r="G248" s="358"/>
      <c r="H248" s="365">
        <v>533043</v>
      </c>
      <c r="I248" s="339"/>
      <c r="J248" s="343" t="s">
        <v>596</v>
      </c>
    </row>
    <row r="249" spans="1:10" ht="25.5" x14ac:dyDescent="0.25">
      <c r="A249" s="425" t="s">
        <v>70</v>
      </c>
      <c r="B249" s="394" t="s">
        <v>280</v>
      </c>
      <c r="C249" s="397" t="s">
        <v>453</v>
      </c>
      <c r="D249" s="394" t="s">
        <v>377</v>
      </c>
      <c r="E249" s="399">
        <v>200000</v>
      </c>
      <c r="F249" s="404"/>
      <c r="G249" s="395"/>
      <c r="H249" s="399">
        <v>533043</v>
      </c>
      <c r="I249" s="396" t="s">
        <v>371</v>
      </c>
      <c r="J249" s="343" t="s">
        <v>596</v>
      </c>
    </row>
    <row r="250" spans="1:10" ht="38.25" x14ac:dyDescent="0.25">
      <c r="A250" s="143" t="s">
        <v>70</v>
      </c>
      <c r="B250" s="371" t="s">
        <v>281</v>
      </c>
      <c r="C250" s="363" t="s">
        <v>517</v>
      </c>
      <c r="D250" s="371" t="s">
        <v>504</v>
      </c>
      <c r="E250" s="375">
        <v>200000</v>
      </c>
      <c r="F250" s="381"/>
      <c r="G250" s="371"/>
      <c r="H250" s="375">
        <v>1618682.53</v>
      </c>
      <c r="I250" s="339" t="s">
        <v>521</v>
      </c>
      <c r="J250" s="343" t="s">
        <v>591</v>
      </c>
    </row>
    <row r="251" spans="1:10" ht="25.5" x14ac:dyDescent="0.25">
      <c r="A251" s="143" t="s">
        <v>70</v>
      </c>
      <c r="B251" s="371" t="s">
        <v>281</v>
      </c>
      <c r="C251" s="363" t="s">
        <v>518</v>
      </c>
      <c r="D251" s="356" t="s">
        <v>505</v>
      </c>
      <c r="E251" s="364">
        <v>300000</v>
      </c>
      <c r="F251" s="353"/>
      <c r="G251" s="358"/>
      <c r="H251" s="375">
        <v>1618682.53</v>
      </c>
      <c r="I251" s="339" t="s">
        <v>511</v>
      </c>
      <c r="J251" s="343" t="s">
        <v>591</v>
      </c>
    </row>
    <row r="252" spans="1:10" ht="25.5" x14ac:dyDescent="0.25">
      <c r="A252" s="143" t="s">
        <v>70</v>
      </c>
      <c r="B252" s="371" t="s">
        <v>281</v>
      </c>
      <c r="C252" s="363" t="s">
        <v>519</v>
      </c>
      <c r="D252" s="356" t="s">
        <v>508</v>
      </c>
      <c r="E252" s="364">
        <v>500000</v>
      </c>
      <c r="F252" s="353"/>
      <c r="G252" s="358"/>
      <c r="H252" s="375">
        <v>1618682.53</v>
      </c>
      <c r="I252" s="339"/>
      <c r="J252" s="343" t="s">
        <v>591</v>
      </c>
    </row>
    <row r="253" spans="1:10" ht="25.5" x14ac:dyDescent="0.25">
      <c r="A253" s="143" t="s">
        <v>70</v>
      </c>
      <c r="B253" s="371" t="s">
        <v>281</v>
      </c>
      <c r="C253" s="363" t="s">
        <v>520</v>
      </c>
      <c r="D253" s="356" t="s">
        <v>506</v>
      </c>
      <c r="E253" s="364">
        <v>300000</v>
      </c>
      <c r="F253" s="353"/>
      <c r="G253" s="358"/>
      <c r="H253" s="375">
        <v>1618682.53</v>
      </c>
      <c r="I253" s="339" t="s">
        <v>510</v>
      </c>
      <c r="J253" s="343" t="s">
        <v>591</v>
      </c>
    </row>
    <row r="254" spans="1:10" ht="51" x14ac:dyDescent="0.25">
      <c r="A254" s="355" t="s">
        <v>70</v>
      </c>
      <c r="B254" s="356" t="s">
        <v>281</v>
      </c>
      <c r="C254" s="357" t="s">
        <v>354</v>
      </c>
      <c r="D254" s="379" t="s">
        <v>355</v>
      </c>
      <c r="E254" s="364">
        <v>200000</v>
      </c>
      <c r="F254" s="353"/>
      <c r="G254" s="358"/>
      <c r="H254" s="365">
        <v>2271933.5099999998</v>
      </c>
      <c r="I254" s="339" t="s">
        <v>512</v>
      </c>
      <c r="J254" s="343" t="s">
        <v>591</v>
      </c>
    </row>
    <row r="255" spans="1:10" ht="38.25" x14ac:dyDescent="0.25">
      <c r="A255" s="409" t="s">
        <v>70</v>
      </c>
      <c r="B255" s="356" t="s">
        <v>281</v>
      </c>
      <c r="C255" s="357" t="s">
        <v>522</v>
      </c>
      <c r="D255" s="379" t="s">
        <v>120</v>
      </c>
      <c r="E255" s="364">
        <v>200000</v>
      </c>
      <c r="F255" s="353"/>
      <c r="G255" s="358"/>
      <c r="H255" s="365">
        <v>2271933.5099999998</v>
      </c>
      <c r="I255" s="339" t="s">
        <v>523</v>
      </c>
      <c r="J255" s="343" t="s">
        <v>591</v>
      </c>
    </row>
    <row r="256" spans="1:10" ht="25.5" x14ac:dyDescent="0.25">
      <c r="A256" s="143" t="s">
        <v>70</v>
      </c>
      <c r="B256" s="371" t="s">
        <v>281</v>
      </c>
      <c r="C256" s="357" t="s">
        <v>503</v>
      </c>
      <c r="D256" s="356" t="s">
        <v>507</v>
      </c>
      <c r="E256" s="364">
        <v>150000</v>
      </c>
      <c r="F256" s="353"/>
      <c r="G256" s="358"/>
      <c r="H256" s="375">
        <v>1618682.53</v>
      </c>
      <c r="I256" s="339" t="s">
        <v>509</v>
      </c>
      <c r="J256" s="343" t="s">
        <v>591</v>
      </c>
    </row>
    <row r="257" spans="1:10" ht="25.5" x14ac:dyDescent="0.25">
      <c r="A257" s="143" t="s">
        <v>70</v>
      </c>
      <c r="B257" s="356" t="s">
        <v>282</v>
      </c>
      <c r="C257" s="357" t="s">
        <v>295</v>
      </c>
      <c r="D257" s="389" t="s">
        <v>286</v>
      </c>
      <c r="E257" s="375">
        <v>565801</v>
      </c>
      <c r="F257" s="353" t="s">
        <v>5</v>
      </c>
      <c r="G257" s="358"/>
      <c r="H257" s="375">
        <v>565801</v>
      </c>
      <c r="I257" s="339"/>
      <c r="J257" s="343" t="s">
        <v>560</v>
      </c>
    </row>
    <row r="258" spans="1:10" ht="25.5" x14ac:dyDescent="0.25">
      <c r="A258" s="143" t="s">
        <v>70</v>
      </c>
      <c r="B258" s="356" t="s">
        <v>284</v>
      </c>
      <c r="C258" s="424" t="s">
        <v>569</v>
      </c>
      <c r="D258" s="356" t="s">
        <v>380</v>
      </c>
      <c r="E258" s="375">
        <v>700000</v>
      </c>
      <c r="F258" s="353"/>
      <c r="G258" s="358"/>
      <c r="H258" s="365">
        <v>828392.08</v>
      </c>
      <c r="I258" s="339" t="s">
        <v>568</v>
      </c>
      <c r="J258" s="343" t="s">
        <v>604</v>
      </c>
    </row>
    <row r="259" spans="1:10" ht="25.5" x14ac:dyDescent="0.25">
      <c r="A259" s="143" t="s">
        <v>70</v>
      </c>
      <c r="B259" s="356" t="s">
        <v>284</v>
      </c>
      <c r="C259" s="424" t="s">
        <v>534</v>
      </c>
      <c r="D259" s="356" t="s">
        <v>535</v>
      </c>
      <c r="E259" s="364">
        <v>128000</v>
      </c>
      <c r="F259" s="353"/>
      <c r="G259" s="358"/>
      <c r="H259" s="365">
        <v>828392.08</v>
      </c>
      <c r="I259" s="339"/>
      <c r="J259" s="343" t="s">
        <v>604</v>
      </c>
    </row>
    <row r="260" spans="1:10" x14ac:dyDescent="0.25">
      <c r="A260" s="510"/>
      <c r="B260" s="272"/>
      <c r="C260" s="264" t="s">
        <v>229</v>
      </c>
      <c r="D260" s="272"/>
      <c r="E260" s="578"/>
      <c r="F260" s="353"/>
      <c r="G260" s="276">
        <f>SUM(E233:E259)</f>
        <v>10303102.649999999</v>
      </c>
      <c r="H260" s="291"/>
      <c r="I260" s="345"/>
      <c r="J260" s="343"/>
    </row>
    <row r="261" spans="1:10" s="540" customFormat="1" x14ac:dyDescent="0.25">
      <c r="A261" s="317" t="s">
        <v>72</v>
      </c>
      <c r="B261" s="318"/>
      <c r="C261" s="314" t="s">
        <v>143</v>
      </c>
      <c r="D261" s="318"/>
      <c r="E261" s="558"/>
      <c r="F261" s="309"/>
      <c r="G261" s="323">
        <v>5367662.1500000004</v>
      </c>
      <c r="H261" s="324"/>
      <c r="I261" s="342"/>
      <c r="J261" s="539"/>
    </row>
    <row r="262" spans="1:10" ht="63.75" x14ac:dyDescent="0.25">
      <c r="A262" s="143" t="s">
        <v>72</v>
      </c>
      <c r="B262" s="371" t="s">
        <v>276</v>
      </c>
      <c r="C262" s="357" t="s">
        <v>435</v>
      </c>
      <c r="D262" s="371" t="s">
        <v>436</v>
      </c>
      <c r="E262" s="588">
        <v>523643.61</v>
      </c>
      <c r="F262" s="381" t="s">
        <v>3</v>
      </c>
      <c r="G262" s="473"/>
      <c r="H262" s="473">
        <v>523643.61</v>
      </c>
      <c r="I262" s="357" t="s">
        <v>437</v>
      </c>
      <c r="J262" s="343" t="s">
        <v>545</v>
      </c>
    </row>
    <row r="263" spans="1:10" ht="25.5" x14ac:dyDescent="0.25">
      <c r="A263" s="355" t="s">
        <v>72</v>
      </c>
      <c r="B263" s="356" t="s">
        <v>277</v>
      </c>
      <c r="C263" s="357" t="s">
        <v>419</v>
      </c>
      <c r="D263" s="371" t="s">
        <v>334</v>
      </c>
      <c r="E263" s="375">
        <v>710000</v>
      </c>
      <c r="F263" s="353" t="s">
        <v>1</v>
      </c>
      <c r="G263" s="358"/>
      <c r="H263" s="374">
        <v>710000</v>
      </c>
      <c r="I263" s="339"/>
      <c r="J263" s="343" t="s">
        <v>548</v>
      </c>
    </row>
    <row r="264" spans="1:10" ht="38.25" x14ac:dyDescent="0.25">
      <c r="A264" s="355" t="s">
        <v>72</v>
      </c>
      <c r="B264" s="356" t="s">
        <v>278</v>
      </c>
      <c r="C264" s="357" t="s">
        <v>328</v>
      </c>
      <c r="D264" s="356" t="s">
        <v>318</v>
      </c>
      <c r="E264" s="375">
        <v>304346.44</v>
      </c>
      <c r="F264" s="353" t="s">
        <v>2</v>
      </c>
      <c r="G264" s="358"/>
      <c r="H264" s="375">
        <v>304346.44</v>
      </c>
      <c r="I264" s="339"/>
      <c r="J264" s="343" t="s">
        <v>556</v>
      </c>
    </row>
    <row r="265" spans="1:10" ht="51" x14ac:dyDescent="0.25">
      <c r="A265" s="355" t="s">
        <v>72</v>
      </c>
      <c r="B265" s="356" t="s">
        <v>281</v>
      </c>
      <c r="C265" s="357" t="s">
        <v>369</v>
      </c>
      <c r="D265" s="379" t="s">
        <v>120</v>
      </c>
      <c r="E265" s="364">
        <v>437476.94</v>
      </c>
      <c r="F265" s="353" t="s">
        <v>1</v>
      </c>
      <c r="G265" s="358"/>
      <c r="H265" s="365">
        <v>887476.94</v>
      </c>
      <c r="I265" s="339" t="s">
        <v>443</v>
      </c>
      <c r="J265" s="343" t="s">
        <v>591</v>
      </c>
    </row>
    <row r="266" spans="1:10" ht="38.25" x14ac:dyDescent="0.25">
      <c r="A266" s="355" t="s">
        <v>72</v>
      </c>
      <c r="B266" s="356" t="s">
        <v>281</v>
      </c>
      <c r="C266" s="357" t="s">
        <v>370</v>
      </c>
      <c r="D266" s="379" t="s">
        <v>120</v>
      </c>
      <c r="E266" s="364">
        <v>350000</v>
      </c>
      <c r="F266" s="353" t="s">
        <v>1</v>
      </c>
      <c r="G266" s="358"/>
      <c r="H266" s="365">
        <v>887476.94</v>
      </c>
      <c r="I266" s="339" t="s">
        <v>444</v>
      </c>
      <c r="J266" s="343" t="s">
        <v>591</v>
      </c>
    </row>
    <row r="267" spans="1:10" x14ac:dyDescent="0.25">
      <c r="A267" s="355" t="s">
        <v>72</v>
      </c>
      <c r="B267" s="356" t="s">
        <v>283</v>
      </c>
      <c r="C267" s="357"/>
      <c r="D267" s="356"/>
      <c r="E267" s="364"/>
      <c r="F267" s="353"/>
      <c r="G267" s="358"/>
      <c r="H267" s="365">
        <v>1004129.88</v>
      </c>
      <c r="I267" s="339"/>
      <c r="J267" s="343" t="s">
        <v>565</v>
      </c>
    </row>
    <row r="268" spans="1:10" ht="25.5" x14ac:dyDescent="0.25">
      <c r="A268" s="355" t="s">
        <v>72</v>
      </c>
      <c r="B268" s="356" t="s">
        <v>282</v>
      </c>
      <c r="C268" s="357" t="s">
        <v>295</v>
      </c>
      <c r="D268" s="389" t="s">
        <v>286</v>
      </c>
      <c r="E268" s="375">
        <v>228948</v>
      </c>
      <c r="F268" s="353" t="s">
        <v>5</v>
      </c>
      <c r="G268" s="358"/>
      <c r="H268" s="365">
        <v>228948.83</v>
      </c>
      <c r="I268" s="339"/>
      <c r="J268" s="343" t="s">
        <v>560</v>
      </c>
    </row>
    <row r="269" spans="1:10" ht="25.5" x14ac:dyDescent="0.25">
      <c r="A269" s="355" t="s">
        <v>72</v>
      </c>
      <c r="B269" s="356" t="s">
        <v>284</v>
      </c>
      <c r="C269" s="357" t="s">
        <v>491</v>
      </c>
      <c r="D269" s="392" t="s">
        <v>492</v>
      </c>
      <c r="E269" s="364">
        <v>200000</v>
      </c>
      <c r="F269" s="353" t="s">
        <v>1</v>
      </c>
      <c r="G269" s="358"/>
      <c r="H269" s="365">
        <v>462348.7</v>
      </c>
      <c r="I269" s="339"/>
      <c r="J269" s="343" t="s">
        <v>604</v>
      </c>
    </row>
    <row r="270" spans="1:10" ht="25.5" x14ac:dyDescent="0.25">
      <c r="A270" s="355" t="s">
        <v>72</v>
      </c>
      <c r="B270" s="356" t="s">
        <v>284</v>
      </c>
      <c r="C270" s="357" t="s">
        <v>491</v>
      </c>
      <c r="D270" s="392" t="s">
        <v>493</v>
      </c>
      <c r="E270" s="364">
        <v>200000</v>
      </c>
      <c r="F270" s="353" t="s">
        <v>1</v>
      </c>
      <c r="G270" s="358"/>
      <c r="H270" s="365">
        <v>462348.7</v>
      </c>
      <c r="I270" s="339"/>
      <c r="J270" s="343" t="s">
        <v>604</v>
      </c>
    </row>
    <row r="271" spans="1:10" s="351" customFormat="1" ht="25.5" x14ac:dyDescent="0.25">
      <c r="A271" s="472" t="s">
        <v>72</v>
      </c>
      <c r="B271" s="394" t="s">
        <v>284</v>
      </c>
      <c r="C271" s="397" t="s">
        <v>491</v>
      </c>
      <c r="D271" s="394" t="s">
        <v>490</v>
      </c>
      <c r="E271" s="562">
        <v>200000</v>
      </c>
      <c r="F271" s="404" t="s">
        <v>1</v>
      </c>
      <c r="G271" s="395"/>
      <c r="H271" s="365">
        <v>462348.7</v>
      </c>
      <c r="I271" s="396"/>
      <c r="J271" s="343" t="s">
        <v>604</v>
      </c>
    </row>
    <row r="272" spans="1:10" ht="25.5" x14ac:dyDescent="0.25">
      <c r="A272" s="253" t="s">
        <v>72</v>
      </c>
      <c r="B272" s="267" t="s">
        <v>109</v>
      </c>
      <c r="C272" s="36" t="s">
        <v>238</v>
      </c>
      <c r="D272" s="267" t="s">
        <v>109</v>
      </c>
      <c r="E272" s="564">
        <v>800000</v>
      </c>
      <c r="F272" s="353" t="s">
        <v>5</v>
      </c>
      <c r="G272" s="107"/>
      <c r="H272" s="522">
        <v>800000</v>
      </c>
      <c r="I272" s="347"/>
      <c r="J272" s="343" t="s">
        <v>547</v>
      </c>
    </row>
    <row r="273" spans="1:11" ht="38.25" x14ac:dyDescent="0.25">
      <c r="A273" s="253" t="s">
        <v>72</v>
      </c>
      <c r="B273" s="267" t="s">
        <v>109</v>
      </c>
      <c r="C273" s="280" t="s">
        <v>607</v>
      </c>
      <c r="D273" s="260" t="s">
        <v>109</v>
      </c>
      <c r="E273" s="296">
        <v>1800000</v>
      </c>
      <c r="F273" s="353" t="s">
        <v>2</v>
      </c>
      <c r="G273" s="107"/>
      <c r="H273" s="522">
        <v>1800000</v>
      </c>
      <c r="I273" s="347"/>
      <c r="J273" s="354" t="s">
        <v>619</v>
      </c>
    </row>
    <row r="274" spans="1:11" x14ac:dyDescent="0.25">
      <c r="A274" s="238"/>
      <c r="B274" s="544"/>
      <c r="C274" s="280" t="s">
        <v>229</v>
      </c>
      <c r="D274" s="543"/>
      <c r="E274" s="589"/>
      <c r="F274" s="479"/>
      <c r="G274" s="247">
        <f>SUM(E262:E272)</f>
        <v>3954414.9899999998</v>
      </c>
      <c r="H274" s="482"/>
      <c r="I274" s="347"/>
      <c r="J274" s="545"/>
    </row>
    <row r="275" spans="1:11" x14ac:dyDescent="0.25">
      <c r="A275" s="530"/>
      <c r="B275" s="490"/>
      <c r="C275" s="531"/>
      <c r="D275" s="490"/>
      <c r="E275" s="552"/>
      <c r="F275" s="492"/>
    </row>
    <row r="276" spans="1:11" ht="15.75" x14ac:dyDescent="0.25">
      <c r="A276" s="532" t="s">
        <v>262</v>
      </c>
      <c r="B276" s="490"/>
      <c r="C276" s="491"/>
      <c r="D276" s="490"/>
      <c r="E276" s="552"/>
      <c r="F276" s="492"/>
    </row>
    <row r="277" spans="1:11" x14ac:dyDescent="0.25">
      <c r="A277" s="636" t="s">
        <v>263</v>
      </c>
      <c r="B277" s="636"/>
      <c r="C277" s="636"/>
      <c r="D277" s="636"/>
      <c r="E277" s="636"/>
      <c r="F277" s="636"/>
      <c r="G277" s="636"/>
      <c r="H277" s="636"/>
      <c r="I277" s="636"/>
    </row>
    <row r="278" spans="1:11" x14ac:dyDescent="0.25">
      <c r="A278" s="533"/>
      <c r="B278" s="534"/>
      <c r="C278" s="535"/>
      <c r="D278" s="536"/>
      <c r="E278" s="590"/>
      <c r="F278" s="492"/>
      <c r="K278" s="233"/>
    </row>
    <row r="279" spans="1:11" x14ac:dyDescent="0.25">
      <c r="A279" s="537"/>
      <c r="B279" s="490"/>
      <c r="C279" s="491"/>
      <c r="D279" s="492"/>
      <c r="E279" s="552"/>
    </row>
  </sheetData>
  <autoFilter ref="A4:I277" xr:uid="{00000000-0009-0000-0000-000001000000}"/>
  <mergeCells count="1">
    <mergeCell ref="A277:I277"/>
  </mergeCells>
  <phoneticPr fontId="33" type="noConversion"/>
  <dataValidations count="2">
    <dataValidation type="list" allowBlank="1" showInputMessage="1" showErrorMessage="1" sqref="F5 F275 F9" xr:uid="{00000000-0002-0000-0100-000000000000}">
      <formula1>#REF!</formula1>
    </dataValidation>
    <dataValidation type="list" allowBlank="1" showInputMessage="1" showErrorMessage="1" sqref="F6:F8 F188:F199 F235:F249 F260:F261 F162:F180 F254:F255 F263:F274 F182:F186 F201:F223 F228:F232 F108:F158 F10:F106" xr:uid="{00000000-0002-0000-0100-000003000000}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opatrenia!$A$1:$A$40</xm:f>
          </x14:formula1>
          <xm:sqref>A130:A132 A144 A151:A184 A254:A255 A137:A141 A186:A220 A260:A275 A222:A223 A103 A105:A128 A228:A249 A5:A101</xm:sqref>
        </x14:dataValidation>
        <x14:dataValidation type="list" allowBlank="1" showInputMessage="1" showErrorMessage="1" xr:uid="{00000000-0002-0000-0100-000002000000}">
          <x14:formula1>
            <xm:f>územie!$A$1:$A$8</xm:f>
          </x14:formula1>
          <xm:sqref>C278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FD5CF-9283-4962-BBA1-F836E2F6894E}">
  <sheetPr>
    <pageSetUpPr fitToPage="1"/>
  </sheetPr>
  <dimension ref="A1:M291"/>
  <sheetViews>
    <sheetView tabSelected="1" workbookViewId="0">
      <selection activeCell="I38" sqref="I38"/>
    </sheetView>
  </sheetViews>
  <sheetFormatPr defaultRowHeight="15" x14ac:dyDescent="0.25"/>
  <cols>
    <col min="1" max="1" width="10.7109375" style="37" customWidth="1"/>
    <col min="2" max="2" width="14.5703125" style="483" customWidth="1"/>
    <col min="3" max="3" width="35" style="538" bestFit="1" customWidth="1"/>
    <col min="4" max="4" width="18.7109375" style="485" customWidth="1"/>
    <col min="5" max="5" width="17.42578125" style="551" customWidth="1"/>
    <col min="6" max="6" width="24.7109375" style="485" customWidth="1"/>
    <col min="7" max="7" width="16.85546875" style="483" customWidth="1"/>
    <col min="8" max="8" width="19.28515625" style="486" customWidth="1"/>
    <col min="9" max="9" width="34.7109375" style="487" customWidth="1"/>
    <col min="10" max="10" width="27.28515625" style="488" customWidth="1"/>
    <col min="11" max="11" width="21.85546875" style="37" customWidth="1"/>
    <col min="12" max="12" width="14.42578125" style="37" bestFit="1" customWidth="1"/>
    <col min="13" max="13" width="19.5703125" style="37" customWidth="1"/>
    <col min="14" max="16384" width="9.140625" style="37"/>
  </cols>
  <sheetData>
    <row r="1" spans="1:11" x14ac:dyDescent="0.25">
      <c r="C1" s="484" t="s">
        <v>175</v>
      </c>
    </row>
    <row r="3" spans="1:11" ht="15.75" thickBot="1" x14ac:dyDescent="0.3">
      <c r="A3" s="489" t="s">
        <v>732</v>
      </c>
      <c r="B3" s="490"/>
      <c r="C3" s="491"/>
      <c r="D3" s="492"/>
      <c r="E3" s="552"/>
      <c r="F3" s="492"/>
      <c r="G3" s="490"/>
      <c r="H3" s="493"/>
    </row>
    <row r="4" spans="1:11" ht="15.75" thickBot="1" x14ac:dyDescent="0.3">
      <c r="A4" s="494" t="s">
        <v>7</v>
      </c>
      <c r="B4" s="495" t="s">
        <v>275</v>
      </c>
      <c r="C4" s="496" t="s">
        <v>8</v>
      </c>
      <c r="D4" s="497" t="s">
        <v>9</v>
      </c>
      <c r="E4" s="553" t="s">
        <v>10</v>
      </c>
      <c r="F4" s="498" t="s">
        <v>11</v>
      </c>
      <c r="G4" s="499" t="s">
        <v>274</v>
      </c>
      <c r="H4" s="290" t="s">
        <v>403</v>
      </c>
      <c r="I4" s="500" t="s">
        <v>176</v>
      </c>
      <c r="J4" s="343" t="s">
        <v>573</v>
      </c>
    </row>
    <row r="5" spans="1:11" s="540" customFormat="1" x14ac:dyDescent="0.25">
      <c r="A5" s="306" t="s">
        <v>73</v>
      </c>
      <c r="B5" s="307"/>
      <c r="C5" s="308" t="s">
        <v>164</v>
      </c>
      <c r="D5" s="307"/>
      <c r="E5" s="554"/>
      <c r="F5" s="309"/>
      <c r="G5" s="310">
        <v>7341493.5199999996</v>
      </c>
      <c r="H5" s="311"/>
      <c r="I5" s="340"/>
      <c r="J5" s="539"/>
      <c r="K5" s="542"/>
    </row>
    <row r="6" spans="1:11" ht="51" x14ac:dyDescent="0.25">
      <c r="A6" s="33" t="s">
        <v>73</v>
      </c>
      <c r="B6" s="266" t="s">
        <v>277</v>
      </c>
      <c r="C6" s="274" t="s">
        <v>616</v>
      </c>
      <c r="D6" s="266" t="s">
        <v>334</v>
      </c>
      <c r="E6" s="555">
        <v>6240269</v>
      </c>
      <c r="F6" s="353" t="s">
        <v>1</v>
      </c>
      <c r="G6" s="261"/>
      <c r="H6" s="289"/>
      <c r="I6" s="339" t="s">
        <v>555</v>
      </c>
      <c r="J6" s="343" t="s">
        <v>548</v>
      </c>
      <c r="K6" s="144"/>
    </row>
    <row r="7" spans="1:11" s="540" customFormat="1" x14ac:dyDescent="0.25">
      <c r="A7" s="306" t="s">
        <v>74</v>
      </c>
      <c r="B7" s="307"/>
      <c r="C7" s="308" t="s">
        <v>163</v>
      </c>
      <c r="D7" s="307"/>
      <c r="E7" s="554"/>
      <c r="F7" s="309"/>
      <c r="G7" s="312">
        <v>1803173.85</v>
      </c>
      <c r="H7" s="313"/>
      <c r="I7" s="341"/>
      <c r="J7" s="539"/>
    </row>
    <row r="8" spans="1:11" ht="51" x14ac:dyDescent="0.25">
      <c r="A8" s="355" t="s">
        <v>74</v>
      </c>
      <c r="B8" s="356" t="s">
        <v>109</v>
      </c>
      <c r="C8" s="357" t="s">
        <v>123</v>
      </c>
      <c r="D8" s="356" t="s">
        <v>109</v>
      </c>
      <c r="E8" s="364">
        <v>1000000</v>
      </c>
      <c r="F8" s="353" t="s">
        <v>0</v>
      </c>
      <c r="G8" s="358" t="s">
        <v>181</v>
      </c>
      <c r="H8" s="365">
        <v>1041283.14</v>
      </c>
      <c r="I8" s="339" t="s">
        <v>730</v>
      </c>
      <c r="J8" s="343" t="s">
        <v>547</v>
      </c>
    </row>
    <row r="9" spans="1:11" ht="25.5" x14ac:dyDescent="0.25">
      <c r="A9" s="360" t="s">
        <v>74</v>
      </c>
      <c r="B9" s="356" t="s">
        <v>276</v>
      </c>
      <c r="C9" s="357" t="s">
        <v>426</v>
      </c>
      <c r="D9" s="356" t="s">
        <v>122</v>
      </c>
      <c r="E9" s="422">
        <v>64012.959999999999</v>
      </c>
      <c r="F9" s="353" t="s">
        <v>0</v>
      </c>
      <c r="G9" s="358"/>
      <c r="H9" s="362">
        <v>64012.959999999999</v>
      </c>
      <c r="I9" s="363" t="s">
        <v>427</v>
      </c>
      <c r="J9" s="343" t="s">
        <v>545</v>
      </c>
    </row>
    <row r="10" spans="1:11" ht="25.5" x14ac:dyDescent="0.25">
      <c r="A10" s="355" t="s">
        <v>74</v>
      </c>
      <c r="B10" s="356" t="s">
        <v>277</v>
      </c>
      <c r="C10" s="363" t="s">
        <v>333</v>
      </c>
      <c r="D10" s="356" t="s">
        <v>334</v>
      </c>
      <c r="E10" s="364">
        <v>119525.69</v>
      </c>
      <c r="F10" s="353" t="s">
        <v>0</v>
      </c>
      <c r="G10" s="358"/>
      <c r="H10" s="364">
        <v>119525.69</v>
      </c>
      <c r="I10" s="339"/>
      <c r="J10" s="343" t="s">
        <v>548</v>
      </c>
    </row>
    <row r="11" spans="1:11" ht="25.5" x14ac:dyDescent="0.25">
      <c r="A11" s="355" t="s">
        <v>74</v>
      </c>
      <c r="B11" s="356" t="s">
        <v>278</v>
      </c>
      <c r="C11" s="357" t="s">
        <v>454</v>
      </c>
      <c r="D11" s="356" t="s">
        <v>455</v>
      </c>
      <c r="E11" s="365">
        <v>45365.91</v>
      </c>
      <c r="F11" s="353" t="s">
        <v>0</v>
      </c>
      <c r="G11" s="358"/>
      <c r="H11" s="365">
        <v>45365.91</v>
      </c>
      <c r="I11" s="339"/>
      <c r="J11" s="343" t="s">
        <v>556</v>
      </c>
    </row>
    <row r="12" spans="1:11" ht="89.25" x14ac:dyDescent="0.25">
      <c r="A12" s="355" t="s">
        <v>74</v>
      </c>
      <c r="B12" s="356" t="s">
        <v>279</v>
      </c>
      <c r="C12" s="418" t="s">
        <v>296</v>
      </c>
      <c r="D12" s="366" t="s">
        <v>192</v>
      </c>
      <c r="E12" s="556">
        <v>100000</v>
      </c>
      <c r="F12" s="353" t="s">
        <v>0</v>
      </c>
      <c r="G12" s="358"/>
      <c r="H12" s="365">
        <v>110356.09</v>
      </c>
      <c r="I12" s="339"/>
      <c r="J12" s="343" t="s">
        <v>549</v>
      </c>
    </row>
    <row r="13" spans="1:11" ht="25.5" x14ac:dyDescent="0.25">
      <c r="A13" s="355" t="s">
        <v>74</v>
      </c>
      <c r="B13" s="367" t="s">
        <v>279</v>
      </c>
      <c r="C13" s="467" t="s">
        <v>297</v>
      </c>
      <c r="D13" s="368" t="s">
        <v>298</v>
      </c>
      <c r="E13" s="557">
        <v>50000</v>
      </c>
      <c r="F13" s="382" t="s">
        <v>0</v>
      </c>
      <c r="G13" s="369"/>
      <c r="H13" s="383">
        <v>110356.09</v>
      </c>
      <c r="I13" s="370"/>
      <c r="J13" s="343" t="s">
        <v>549</v>
      </c>
    </row>
    <row r="14" spans="1:11" ht="25.5" x14ac:dyDescent="0.25">
      <c r="A14" s="355" t="s">
        <v>74</v>
      </c>
      <c r="B14" s="371" t="s">
        <v>280</v>
      </c>
      <c r="C14" s="357" t="s">
        <v>374</v>
      </c>
      <c r="D14" s="373" t="s">
        <v>117</v>
      </c>
      <c r="E14" s="375">
        <v>37990.120000000003</v>
      </c>
      <c r="F14" s="381" t="s">
        <v>0</v>
      </c>
      <c r="G14" s="371"/>
      <c r="H14" s="375">
        <v>37990.120000000003</v>
      </c>
      <c r="I14" s="339"/>
      <c r="J14" s="343" t="s">
        <v>596</v>
      </c>
    </row>
    <row r="15" spans="1:11" ht="25.5" x14ac:dyDescent="0.25">
      <c r="A15" s="355" t="s">
        <v>74</v>
      </c>
      <c r="B15" s="356" t="s">
        <v>280</v>
      </c>
      <c r="C15" s="424"/>
      <c r="D15" s="356"/>
      <c r="E15" s="364"/>
      <c r="F15" s="353"/>
      <c r="G15" s="376"/>
      <c r="H15" s="377">
        <v>41283.14</v>
      </c>
      <c r="I15" s="430" t="s">
        <v>669</v>
      </c>
      <c r="J15" s="343" t="s">
        <v>565</v>
      </c>
    </row>
    <row r="16" spans="1:11" ht="25.5" x14ac:dyDescent="0.25">
      <c r="A16" s="355" t="s">
        <v>74</v>
      </c>
      <c r="B16" s="356" t="s">
        <v>281</v>
      </c>
      <c r="C16" s="357" t="s">
        <v>344</v>
      </c>
      <c r="D16" s="379" t="s">
        <v>120</v>
      </c>
      <c r="E16" s="365">
        <v>109874.18</v>
      </c>
      <c r="F16" s="353" t="s">
        <v>0</v>
      </c>
      <c r="G16" s="358"/>
      <c r="H16" s="365">
        <v>109874.18</v>
      </c>
      <c r="I16" s="339"/>
      <c r="J16" s="343" t="s">
        <v>591</v>
      </c>
    </row>
    <row r="17" spans="1:11" ht="63.75" x14ac:dyDescent="0.25">
      <c r="A17" s="355" t="s">
        <v>74</v>
      </c>
      <c r="B17" s="356" t="s">
        <v>283</v>
      </c>
      <c r="C17" s="372" t="s">
        <v>574</v>
      </c>
      <c r="D17" s="356" t="s">
        <v>575</v>
      </c>
      <c r="E17" s="364">
        <v>136539.54999999999</v>
      </c>
      <c r="F17" s="353" t="s">
        <v>0</v>
      </c>
      <c r="G17" s="358"/>
      <c r="H17" s="365">
        <v>136539.54999999999</v>
      </c>
      <c r="I17" s="339"/>
      <c r="J17" s="280" t="s">
        <v>576</v>
      </c>
    </row>
    <row r="18" spans="1:11" ht="38.25" x14ac:dyDescent="0.25">
      <c r="A18" s="355" t="s">
        <v>74</v>
      </c>
      <c r="B18" s="371" t="s">
        <v>282</v>
      </c>
      <c r="C18" s="363" t="s">
        <v>629</v>
      </c>
      <c r="D18" s="381" t="s">
        <v>119</v>
      </c>
      <c r="E18" s="375">
        <v>79192</v>
      </c>
      <c r="F18" s="353" t="s">
        <v>1</v>
      </c>
      <c r="G18" s="371"/>
      <c r="H18" s="362">
        <v>79192.94</v>
      </c>
      <c r="I18" s="339"/>
      <c r="J18" s="343" t="s">
        <v>630</v>
      </c>
    </row>
    <row r="19" spans="1:11" ht="38.25" x14ac:dyDescent="0.25">
      <c r="A19" s="355" t="s">
        <v>74</v>
      </c>
      <c r="B19" s="356" t="s">
        <v>284</v>
      </c>
      <c r="C19" s="357" t="s">
        <v>466</v>
      </c>
      <c r="D19" s="356" t="s">
        <v>465</v>
      </c>
      <c r="E19" s="364">
        <v>60000</v>
      </c>
      <c r="F19" s="353" t="s">
        <v>1</v>
      </c>
      <c r="G19" s="358"/>
      <c r="H19" s="365">
        <v>59033.279999999999</v>
      </c>
      <c r="I19" s="339"/>
      <c r="J19" s="343" t="s">
        <v>604</v>
      </c>
    </row>
    <row r="20" spans="1:11" x14ac:dyDescent="0.25">
      <c r="A20" s="355"/>
      <c r="B20" s="356"/>
      <c r="C20" s="357" t="s">
        <v>229</v>
      </c>
      <c r="D20" s="356"/>
      <c r="E20" s="364"/>
      <c r="F20" s="353"/>
      <c r="G20" s="547">
        <f>SUM(E8:E19)</f>
        <v>1802500.41</v>
      </c>
      <c r="H20" s="365"/>
      <c r="I20" s="339"/>
      <c r="J20" s="343"/>
    </row>
    <row r="21" spans="1:11" s="540" customFormat="1" x14ac:dyDescent="0.25">
      <c r="A21" s="306" t="s">
        <v>75</v>
      </c>
      <c r="B21" s="307"/>
      <c r="C21" s="314" t="s">
        <v>162</v>
      </c>
      <c r="D21" s="307"/>
      <c r="E21" s="554"/>
      <c r="F21" s="309"/>
      <c r="G21" s="315">
        <v>3207073.49</v>
      </c>
      <c r="H21" s="316"/>
      <c r="I21" s="342"/>
      <c r="J21" s="539"/>
    </row>
    <row r="22" spans="1:11" ht="51" x14ac:dyDescent="0.25">
      <c r="A22" s="40" t="s">
        <v>75</v>
      </c>
      <c r="B22" s="260" t="s">
        <v>109</v>
      </c>
      <c r="C22" s="275" t="s">
        <v>174</v>
      </c>
      <c r="D22" s="260" t="s">
        <v>109</v>
      </c>
      <c r="E22" s="296">
        <v>3207073.49</v>
      </c>
      <c r="F22" s="353" t="s">
        <v>2</v>
      </c>
      <c r="G22" s="261"/>
      <c r="H22" s="259">
        <v>3207073.49</v>
      </c>
      <c r="I22" s="339" t="s">
        <v>211</v>
      </c>
      <c r="J22" s="343" t="s">
        <v>547</v>
      </c>
    </row>
    <row r="23" spans="1:11" s="540" customFormat="1" ht="63.75" x14ac:dyDescent="0.25">
      <c r="A23" s="317" t="s">
        <v>76</v>
      </c>
      <c r="B23" s="318"/>
      <c r="C23" s="319" t="s">
        <v>161</v>
      </c>
      <c r="D23" s="318"/>
      <c r="E23" s="558"/>
      <c r="F23" s="309"/>
      <c r="G23" s="320">
        <v>7281824.71</v>
      </c>
      <c r="H23" s="321"/>
      <c r="I23" s="341" t="s">
        <v>239</v>
      </c>
      <c r="J23" s="539"/>
    </row>
    <row r="24" spans="1:11" ht="38.25" x14ac:dyDescent="0.25">
      <c r="A24" s="360" t="s">
        <v>76</v>
      </c>
      <c r="B24" s="356" t="s">
        <v>276</v>
      </c>
      <c r="C24" s="363" t="s">
        <v>424</v>
      </c>
      <c r="D24" s="371" t="s">
        <v>425</v>
      </c>
      <c r="E24" s="384">
        <v>580361.43000000005</v>
      </c>
      <c r="F24" s="353" t="s">
        <v>3</v>
      </c>
      <c r="G24" s="376"/>
      <c r="H24" s="384">
        <v>580361.43000000005</v>
      </c>
      <c r="I24" s="339"/>
      <c r="J24" s="343" t="s">
        <v>666</v>
      </c>
    </row>
    <row r="25" spans="1:11" ht="76.5" customHeight="1" x14ac:dyDescent="0.25">
      <c r="A25" s="355" t="s">
        <v>76</v>
      </c>
      <c r="B25" s="356" t="s">
        <v>277</v>
      </c>
      <c r="C25" s="363" t="s">
        <v>606</v>
      </c>
      <c r="D25" s="385" t="s">
        <v>334</v>
      </c>
      <c r="E25" s="375">
        <v>700000</v>
      </c>
      <c r="F25" s="353" t="s">
        <v>5</v>
      </c>
      <c r="G25" s="386"/>
      <c r="H25" s="375">
        <v>1082079.1499999999</v>
      </c>
      <c r="I25" s="339"/>
      <c r="J25" s="354" t="s">
        <v>617</v>
      </c>
    </row>
    <row r="26" spans="1:11" ht="38.25" x14ac:dyDescent="0.25">
      <c r="A26" s="355" t="s">
        <v>76</v>
      </c>
      <c r="B26" s="356" t="s">
        <v>278</v>
      </c>
      <c r="C26" s="363" t="s">
        <v>319</v>
      </c>
      <c r="D26" s="371" t="s">
        <v>318</v>
      </c>
      <c r="E26" s="439">
        <v>412879.46</v>
      </c>
      <c r="F26" s="353" t="s">
        <v>4</v>
      </c>
      <c r="G26" s="358"/>
      <c r="H26" s="375">
        <v>412879.46</v>
      </c>
      <c r="I26" s="339"/>
      <c r="J26" s="343" t="s">
        <v>671</v>
      </c>
    </row>
    <row r="27" spans="1:11" ht="51" x14ac:dyDescent="0.25">
      <c r="A27" s="143" t="s">
        <v>76</v>
      </c>
      <c r="B27" s="371" t="s">
        <v>279</v>
      </c>
      <c r="C27" s="357" t="s">
        <v>299</v>
      </c>
      <c r="D27" s="611" t="s">
        <v>300</v>
      </c>
      <c r="E27" s="612">
        <f>451417.17+137105.55</f>
        <v>588522.72</v>
      </c>
      <c r="F27" s="381" t="s">
        <v>4</v>
      </c>
      <c r="G27" s="371"/>
      <c r="H27" s="375">
        <v>1000522.72</v>
      </c>
      <c r="I27" s="339"/>
      <c r="J27" s="343" t="s">
        <v>702</v>
      </c>
    </row>
    <row r="28" spans="1:11" ht="38.25" x14ac:dyDescent="0.25">
      <c r="A28" s="355" t="s">
        <v>76</v>
      </c>
      <c r="B28" s="356" t="s">
        <v>279</v>
      </c>
      <c r="C28" s="387" t="s">
        <v>496</v>
      </c>
      <c r="D28" s="613" t="s">
        <v>301</v>
      </c>
      <c r="E28" s="614">
        <v>205000</v>
      </c>
      <c r="F28" s="353" t="s">
        <v>4</v>
      </c>
      <c r="G28" s="376"/>
      <c r="H28" s="375">
        <v>1000522.72</v>
      </c>
      <c r="I28" s="378"/>
      <c r="J28" s="343" t="s">
        <v>702</v>
      </c>
    </row>
    <row r="29" spans="1:11" ht="38.25" x14ac:dyDescent="0.25">
      <c r="A29" s="355" t="s">
        <v>76</v>
      </c>
      <c r="B29" s="356" t="s">
        <v>279</v>
      </c>
      <c r="C29" s="387" t="s">
        <v>584</v>
      </c>
      <c r="D29" s="613" t="s">
        <v>585</v>
      </c>
      <c r="E29" s="614">
        <v>207000</v>
      </c>
      <c r="F29" s="353" t="s">
        <v>4</v>
      </c>
      <c r="G29" s="376"/>
      <c r="H29" s="375">
        <v>1000522.72</v>
      </c>
      <c r="I29" s="378"/>
      <c r="J29" s="343" t="s">
        <v>702</v>
      </c>
      <c r="K29" s="233"/>
    </row>
    <row r="30" spans="1:11" ht="25.5" x14ac:dyDescent="0.25">
      <c r="A30" s="355" t="s">
        <v>76</v>
      </c>
      <c r="B30" s="371" t="s">
        <v>280</v>
      </c>
      <c r="C30" s="357" t="s">
        <v>531</v>
      </c>
      <c r="D30" s="389" t="s">
        <v>117</v>
      </c>
      <c r="E30" s="561">
        <v>296887.42</v>
      </c>
      <c r="F30" s="353" t="s">
        <v>3</v>
      </c>
      <c r="G30" s="358"/>
      <c r="H30" s="391">
        <v>344430.31</v>
      </c>
      <c r="I30" s="339"/>
      <c r="J30" s="343" t="s">
        <v>596</v>
      </c>
    </row>
    <row r="31" spans="1:11" ht="25.5" x14ac:dyDescent="0.25">
      <c r="A31" s="355" t="s">
        <v>76</v>
      </c>
      <c r="B31" s="371" t="s">
        <v>280</v>
      </c>
      <c r="C31" s="357" t="s">
        <v>375</v>
      </c>
      <c r="D31" s="389" t="s">
        <v>376</v>
      </c>
      <c r="E31" s="391">
        <v>322621.84999999998</v>
      </c>
      <c r="F31" s="353" t="s">
        <v>5</v>
      </c>
      <c r="G31" s="358"/>
      <c r="H31" s="391">
        <v>374285.79</v>
      </c>
      <c r="I31" s="339" t="s">
        <v>446</v>
      </c>
      <c r="J31" s="343" t="s">
        <v>596</v>
      </c>
    </row>
    <row r="32" spans="1:11" ht="38.25" x14ac:dyDescent="0.25">
      <c r="A32" s="355" t="s">
        <v>76</v>
      </c>
      <c r="B32" s="371" t="s">
        <v>280</v>
      </c>
      <c r="C32" s="196" t="s">
        <v>449</v>
      </c>
      <c r="D32" s="392" t="s">
        <v>450</v>
      </c>
      <c r="E32" s="561">
        <v>280000</v>
      </c>
      <c r="F32" s="353" t="s">
        <v>4</v>
      </c>
      <c r="G32" s="358"/>
      <c r="H32" s="391">
        <v>374285.79</v>
      </c>
      <c r="I32" s="339"/>
      <c r="J32" s="343" t="s">
        <v>596</v>
      </c>
    </row>
    <row r="33" spans="1:11" ht="38.25" x14ac:dyDescent="0.25">
      <c r="A33" s="355" t="s">
        <v>76</v>
      </c>
      <c r="B33" s="356" t="s">
        <v>281</v>
      </c>
      <c r="C33" s="357" t="s">
        <v>515</v>
      </c>
      <c r="D33" s="379" t="s">
        <v>346</v>
      </c>
      <c r="E33" s="364">
        <v>400000</v>
      </c>
      <c r="F33" s="353" t="s">
        <v>4</v>
      </c>
      <c r="G33" s="358"/>
      <c r="H33" s="365">
        <v>996153.62</v>
      </c>
      <c r="I33" s="339"/>
      <c r="J33" s="343" t="s">
        <v>591</v>
      </c>
    </row>
    <row r="34" spans="1:11" ht="25.5" x14ac:dyDescent="0.25">
      <c r="A34" s="355" t="s">
        <v>76</v>
      </c>
      <c r="B34" s="356" t="s">
        <v>281</v>
      </c>
      <c r="C34" s="357" t="s">
        <v>345</v>
      </c>
      <c r="D34" s="379" t="s">
        <v>347</v>
      </c>
      <c r="E34" s="364">
        <v>300000</v>
      </c>
      <c r="F34" s="353" t="s">
        <v>3</v>
      </c>
      <c r="G34" s="358"/>
      <c r="H34" s="365">
        <v>996153.62</v>
      </c>
      <c r="I34" s="339"/>
      <c r="J34" s="343" t="s">
        <v>591</v>
      </c>
    </row>
    <row r="35" spans="1:11" ht="25.5" x14ac:dyDescent="0.25">
      <c r="A35" s="355" t="s">
        <v>76</v>
      </c>
      <c r="B35" s="394" t="s">
        <v>281</v>
      </c>
      <c r="C35" s="397" t="s">
        <v>514</v>
      </c>
      <c r="D35" s="398" t="s">
        <v>513</v>
      </c>
      <c r="E35" s="562">
        <v>296153.62</v>
      </c>
      <c r="F35" s="353" t="s">
        <v>3</v>
      </c>
      <c r="G35" s="395"/>
      <c r="H35" s="365">
        <v>996153.62</v>
      </c>
      <c r="I35" s="396" t="s">
        <v>447</v>
      </c>
      <c r="J35" s="343" t="s">
        <v>625</v>
      </c>
      <c r="K35" s="233"/>
    </row>
    <row r="36" spans="1:11" x14ac:dyDescent="0.25">
      <c r="A36" s="355" t="s">
        <v>76</v>
      </c>
      <c r="B36" s="356" t="s">
        <v>283</v>
      </c>
      <c r="C36" s="400"/>
      <c r="D36" s="401"/>
      <c r="E36" s="563"/>
      <c r="F36" s="405"/>
      <c r="G36" s="402"/>
      <c r="H36" s="365">
        <v>1237910.2</v>
      </c>
      <c r="I36" s="403"/>
      <c r="J36" s="343" t="s">
        <v>565</v>
      </c>
    </row>
    <row r="37" spans="1:11" ht="25.5" x14ac:dyDescent="0.25">
      <c r="A37" s="360" t="s">
        <v>76</v>
      </c>
      <c r="B37" s="371" t="s">
        <v>282</v>
      </c>
      <c r="C37" s="410" t="s">
        <v>533</v>
      </c>
      <c r="D37" s="371" t="s">
        <v>286</v>
      </c>
      <c r="E37" s="365">
        <v>717987.92</v>
      </c>
      <c r="F37" s="353" t="s">
        <v>5</v>
      </c>
      <c r="G37" s="406"/>
      <c r="H37" s="365">
        <v>717987.92</v>
      </c>
      <c r="I37" s="339"/>
      <c r="J37" s="343" t="s">
        <v>731</v>
      </c>
    </row>
    <row r="38" spans="1:11" ht="38.25" x14ac:dyDescent="0.25">
      <c r="A38" s="475" t="s">
        <v>76</v>
      </c>
      <c r="B38" s="476" t="s">
        <v>284</v>
      </c>
      <c r="C38" s="36" t="s">
        <v>648</v>
      </c>
      <c r="D38" s="476" t="s">
        <v>468</v>
      </c>
      <c r="E38" s="555">
        <v>250000</v>
      </c>
      <c r="F38" s="477" t="s">
        <v>5</v>
      </c>
      <c r="G38" s="615"/>
      <c r="H38" s="616">
        <v>535214.12</v>
      </c>
      <c r="I38" s="344"/>
      <c r="J38" s="344" t="s">
        <v>649</v>
      </c>
    </row>
    <row r="39" spans="1:11" ht="38.25" x14ac:dyDescent="0.25">
      <c r="A39" s="355" t="s">
        <v>76</v>
      </c>
      <c r="B39" s="356" t="s">
        <v>284</v>
      </c>
      <c r="C39" s="357" t="s">
        <v>469</v>
      </c>
      <c r="D39" s="356" t="s">
        <v>380</v>
      </c>
      <c r="E39" s="364">
        <v>285214.21999999997</v>
      </c>
      <c r="F39" s="353" t="s">
        <v>266</v>
      </c>
      <c r="G39" s="358"/>
      <c r="H39" s="365">
        <v>535214.12</v>
      </c>
      <c r="I39" s="339" t="s">
        <v>470</v>
      </c>
      <c r="J39" s="343" t="s">
        <v>647</v>
      </c>
    </row>
    <row r="40" spans="1:11" x14ac:dyDescent="0.25">
      <c r="A40" s="52"/>
      <c r="B40" s="267"/>
      <c r="C40" s="264"/>
      <c r="D40" s="267"/>
      <c r="E40" s="564"/>
      <c r="F40" s="353"/>
      <c r="G40" s="276">
        <f>SUM(E24:E39)</f>
        <v>5842628.6400000006</v>
      </c>
      <c r="H40" s="291"/>
      <c r="I40" s="343"/>
      <c r="J40" s="343"/>
    </row>
    <row r="41" spans="1:11" s="540" customFormat="1" ht="38.25" x14ac:dyDescent="0.25">
      <c r="A41" s="322" t="s">
        <v>77</v>
      </c>
      <c r="B41" s="318"/>
      <c r="C41" s="319" t="s">
        <v>235</v>
      </c>
      <c r="D41" s="318"/>
      <c r="E41" s="558"/>
      <c r="F41" s="309"/>
      <c r="G41" s="315">
        <v>1146520.27</v>
      </c>
      <c r="H41" s="316"/>
      <c r="I41" s="341" t="s">
        <v>182</v>
      </c>
      <c r="J41" s="539"/>
    </row>
    <row r="42" spans="1:11" ht="25.5" x14ac:dyDescent="0.25">
      <c r="A42" s="355" t="s">
        <v>77</v>
      </c>
      <c r="B42" s="356" t="s">
        <v>277</v>
      </c>
      <c r="C42" s="363" t="s">
        <v>632</v>
      </c>
      <c r="D42" s="385" t="s">
        <v>334</v>
      </c>
      <c r="E42" s="365">
        <v>253688.87</v>
      </c>
      <c r="F42" s="353" t="s">
        <v>1</v>
      </c>
      <c r="G42" s="380"/>
      <c r="H42" s="365">
        <v>253688.87</v>
      </c>
      <c r="I42" s="339" t="s">
        <v>571</v>
      </c>
      <c r="J42" s="339" t="s">
        <v>633</v>
      </c>
    </row>
    <row r="43" spans="1:11" ht="25.5" x14ac:dyDescent="0.25">
      <c r="A43" s="360" t="s">
        <v>77</v>
      </c>
      <c r="B43" s="356" t="s">
        <v>278</v>
      </c>
      <c r="C43" s="363" t="s">
        <v>561</v>
      </c>
      <c r="D43" s="371" t="s">
        <v>317</v>
      </c>
      <c r="E43" s="375">
        <v>322831.40000000002</v>
      </c>
      <c r="F43" s="353" t="s">
        <v>1</v>
      </c>
      <c r="G43" s="374"/>
      <c r="H43" s="375">
        <v>322831.40000000002</v>
      </c>
      <c r="I43" s="339"/>
      <c r="J43" s="343" t="s">
        <v>556</v>
      </c>
    </row>
    <row r="44" spans="1:11" ht="60" customHeight="1" x14ac:dyDescent="0.25">
      <c r="A44" s="355" t="s">
        <v>77</v>
      </c>
      <c r="B44" s="356" t="s">
        <v>281</v>
      </c>
      <c r="C44" s="357" t="s">
        <v>349</v>
      </c>
      <c r="D44" s="379" t="s">
        <v>350</v>
      </c>
      <c r="E44" s="365">
        <v>394292.23</v>
      </c>
      <c r="F44" s="353" t="s">
        <v>1</v>
      </c>
      <c r="G44" s="358"/>
      <c r="H44" s="365">
        <v>394292.23</v>
      </c>
      <c r="I44" s="339"/>
      <c r="J44" s="343" t="s">
        <v>711</v>
      </c>
    </row>
    <row r="45" spans="1:11" x14ac:dyDescent="0.25">
      <c r="A45" s="52"/>
      <c r="B45" s="267"/>
      <c r="C45" s="264"/>
      <c r="D45" s="267"/>
      <c r="E45" s="564"/>
      <c r="F45" s="353"/>
      <c r="G45" s="276">
        <f>SUM(E43:E44)</f>
        <v>717123.63</v>
      </c>
      <c r="H45" s="289"/>
      <c r="I45" s="343"/>
      <c r="J45" s="343"/>
    </row>
    <row r="46" spans="1:11" s="540" customFormat="1" ht="38.25" x14ac:dyDescent="0.25">
      <c r="A46" s="322" t="s">
        <v>78</v>
      </c>
      <c r="B46" s="318"/>
      <c r="C46" s="319" t="s">
        <v>160</v>
      </c>
      <c r="D46" s="318"/>
      <c r="E46" s="558"/>
      <c r="F46" s="309"/>
      <c r="G46" s="315">
        <v>1372859.29</v>
      </c>
      <c r="H46" s="316"/>
      <c r="I46" s="341" t="s">
        <v>240</v>
      </c>
      <c r="J46" s="539"/>
    </row>
    <row r="47" spans="1:11" ht="25.5" x14ac:dyDescent="0.25">
      <c r="A47" s="407" t="s">
        <v>78</v>
      </c>
      <c r="B47" s="371" t="s">
        <v>109</v>
      </c>
      <c r="C47" s="363" t="s">
        <v>248</v>
      </c>
      <c r="D47" s="371" t="s">
        <v>109</v>
      </c>
      <c r="E47" s="375">
        <v>300000</v>
      </c>
      <c r="F47" s="353"/>
      <c r="G47" s="386"/>
      <c r="H47" s="408"/>
      <c r="I47" s="339"/>
      <c r="J47" s="343" t="s">
        <v>547</v>
      </c>
    </row>
    <row r="48" spans="1:11" x14ac:dyDescent="0.25">
      <c r="A48" s="409"/>
      <c r="B48" s="356"/>
      <c r="C48" s="410" t="s">
        <v>229</v>
      </c>
      <c r="D48" s="373"/>
      <c r="E48" s="375"/>
      <c r="F48" s="353"/>
      <c r="G48" s="411">
        <f>E47</f>
        <v>300000</v>
      </c>
      <c r="H48" s="408"/>
      <c r="I48" s="339"/>
      <c r="J48" s="343"/>
    </row>
    <row r="49" spans="1:10" ht="38.25" x14ac:dyDescent="0.25">
      <c r="A49" s="355" t="s">
        <v>78</v>
      </c>
      <c r="B49" s="356" t="s">
        <v>277</v>
      </c>
      <c r="C49" s="363" t="s">
        <v>405</v>
      </c>
      <c r="D49" s="371" t="s">
        <v>339</v>
      </c>
      <c r="E49" s="375">
        <v>200000</v>
      </c>
      <c r="F49" s="353" t="s">
        <v>2</v>
      </c>
      <c r="G49" s="386"/>
      <c r="H49" s="375">
        <v>200000</v>
      </c>
      <c r="I49" s="339"/>
      <c r="J49" s="343" t="s">
        <v>548</v>
      </c>
    </row>
    <row r="50" spans="1:10" ht="25.5" x14ac:dyDescent="0.25">
      <c r="A50" s="355" t="s">
        <v>78</v>
      </c>
      <c r="B50" s="356" t="s">
        <v>280</v>
      </c>
      <c r="C50" s="357" t="s">
        <v>532</v>
      </c>
      <c r="D50" s="356" t="s">
        <v>117</v>
      </c>
      <c r="E50" s="365">
        <v>212859.29</v>
      </c>
      <c r="F50" s="353" t="s">
        <v>3</v>
      </c>
      <c r="G50" s="358"/>
      <c r="H50" s="365">
        <v>212859.29</v>
      </c>
      <c r="I50" s="339"/>
      <c r="J50" s="343" t="s">
        <v>596</v>
      </c>
    </row>
    <row r="51" spans="1:10" ht="38.25" x14ac:dyDescent="0.25">
      <c r="A51" s="355" t="s">
        <v>78</v>
      </c>
      <c r="B51" s="356" t="s">
        <v>281</v>
      </c>
      <c r="C51" s="357" t="s">
        <v>712</v>
      </c>
      <c r="D51" s="379" t="s">
        <v>120</v>
      </c>
      <c r="E51" s="365">
        <v>220000</v>
      </c>
      <c r="F51" s="353" t="s">
        <v>2</v>
      </c>
      <c r="G51" s="358"/>
      <c r="H51" s="365">
        <v>220000</v>
      </c>
      <c r="I51" s="339" t="s">
        <v>440</v>
      </c>
      <c r="J51" s="343" t="s">
        <v>711</v>
      </c>
    </row>
    <row r="52" spans="1:10" ht="51" x14ac:dyDescent="0.25">
      <c r="A52" s="407" t="s">
        <v>78</v>
      </c>
      <c r="B52" s="356" t="s">
        <v>283</v>
      </c>
      <c r="C52" s="363" t="s">
        <v>395</v>
      </c>
      <c r="D52" s="371" t="s">
        <v>396</v>
      </c>
      <c r="E52" s="375">
        <v>220000</v>
      </c>
      <c r="F52" s="353" t="s">
        <v>5</v>
      </c>
      <c r="G52" s="358"/>
      <c r="H52" s="365">
        <v>220000</v>
      </c>
      <c r="I52" s="339"/>
      <c r="J52" s="343" t="s">
        <v>562</v>
      </c>
    </row>
    <row r="53" spans="1:10" ht="38.25" x14ac:dyDescent="0.25">
      <c r="A53" s="407" t="s">
        <v>78</v>
      </c>
      <c r="B53" s="356" t="s">
        <v>284</v>
      </c>
      <c r="C53" s="357" t="s">
        <v>471</v>
      </c>
      <c r="D53" s="356" t="s">
        <v>472</v>
      </c>
      <c r="E53" s="364">
        <v>220000</v>
      </c>
      <c r="F53" s="353" t="s">
        <v>266</v>
      </c>
      <c r="G53" s="358"/>
      <c r="H53" s="365">
        <v>220000</v>
      </c>
      <c r="I53" s="339"/>
      <c r="J53" s="343" t="s">
        <v>604</v>
      </c>
    </row>
    <row r="54" spans="1:10" x14ac:dyDescent="0.25">
      <c r="A54" s="253"/>
      <c r="B54" s="16"/>
      <c r="C54" s="264" t="s">
        <v>229</v>
      </c>
      <c r="D54" s="16"/>
      <c r="E54" s="564"/>
      <c r="F54" s="353"/>
      <c r="G54" s="278">
        <f>SUM(E47:E53)</f>
        <v>1372859.29</v>
      </c>
      <c r="H54" s="292"/>
      <c r="I54" s="345"/>
      <c r="J54" s="343"/>
    </row>
    <row r="55" spans="1:10" s="540" customFormat="1" x14ac:dyDescent="0.25">
      <c r="A55" s="306" t="s">
        <v>79</v>
      </c>
      <c r="B55" s="307"/>
      <c r="C55" s="319" t="s">
        <v>152</v>
      </c>
      <c r="D55" s="307"/>
      <c r="E55" s="558"/>
      <c r="F55" s="309"/>
      <c r="G55" s="323">
        <v>8414823.0800000001</v>
      </c>
      <c r="H55" s="324"/>
      <c r="I55" s="341"/>
      <c r="J55" s="541"/>
    </row>
    <row r="56" spans="1:10" ht="63.75" x14ac:dyDescent="0.25">
      <c r="A56" s="262" t="s">
        <v>79</v>
      </c>
      <c r="B56" s="260" t="s">
        <v>284</v>
      </c>
      <c r="C56" s="32" t="s">
        <v>251</v>
      </c>
      <c r="D56" s="260" t="s">
        <v>112</v>
      </c>
      <c r="E56" s="298">
        <v>3000000</v>
      </c>
      <c r="F56" s="353" t="s">
        <v>4</v>
      </c>
      <c r="G56" s="263" t="s">
        <v>252</v>
      </c>
      <c r="H56" s="293"/>
      <c r="I56" s="288" t="s">
        <v>178</v>
      </c>
      <c r="J56" s="344" t="s">
        <v>547</v>
      </c>
    </row>
    <row r="57" spans="1:10" ht="63.75" x14ac:dyDescent="0.25">
      <c r="A57" s="262" t="s">
        <v>79</v>
      </c>
      <c r="B57" s="260" t="s">
        <v>279</v>
      </c>
      <c r="C57" s="13" t="s">
        <v>114</v>
      </c>
      <c r="D57" s="279" t="s">
        <v>112</v>
      </c>
      <c r="E57" s="294">
        <v>5414823.0800000001</v>
      </c>
      <c r="F57" s="353" t="s">
        <v>4</v>
      </c>
      <c r="G57" s="263" t="s">
        <v>252</v>
      </c>
      <c r="H57" s="294">
        <v>5414823.0800000001</v>
      </c>
      <c r="I57" s="279" t="s">
        <v>180</v>
      </c>
      <c r="J57" s="344" t="s">
        <v>547</v>
      </c>
    </row>
    <row r="58" spans="1:10" ht="51" x14ac:dyDescent="0.25">
      <c r="A58" s="299" t="s">
        <v>79</v>
      </c>
      <c r="B58" s="300" t="s">
        <v>280</v>
      </c>
      <c r="C58" s="286" t="s">
        <v>116</v>
      </c>
      <c r="D58" s="300" t="s">
        <v>113</v>
      </c>
      <c r="E58" s="565">
        <v>4207411.54</v>
      </c>
      <c r="F58" s="404" t="s">
        <v>5</v>
      </c>
      <c r="G58" s="300" t="s">
        <v>170</v>
      </c>
      <c r="H58" s="301"/>
      <c r="I58" s="346" t="s">
        <v>392</v>
      </c>
      <c r="J58" s="344" t="s">
        <v>547</v>
      </c>
    </row>
    <row r="59" spans="1:10" ht="22.5" customHeight="1" x14ac:dyDescent="0.25">
      <c r="A59" s="262"/>
      <c r="B59" s="260"/>
      <c r="C59" s="264" t="s">
        <v>229</v>
      </c>
      <c r="D59" s="260"/>
      <c r="E59" s="566"/>
      <c r="F59" s="353"/>
      <c r="G59" s="265">
        <f>SUM(E56:E57)</f>
        <v>8414823.0800000001</v>
      </c>
      <c r="H59" s="295"/>
      <c r="I59" s="343"/>
      <c r="J59" s="344"/>
    </row>
    <row r="60" spans="1:10" s="540" customFormat="1" x14ac:dyDescent="0.25">
      <c r="A60" s="322" t="s">
        <v>81</v>
      </c>
      <c r="B60" s="318"/>
      <c r="C60" s="319" t="s">
        <v>151</v>
      </c>
      <c r="D60" s="318"/>
      <c r="E60" s="558"/>
      <c r="F60" s="309"/>
      <c r="G60" s="325">
        <v>2861039.85</v>
      </c>
      <c r="H60" s="326"/>
      <c r="I60" s="342"/>
      <c r="J60" s="539"/>
    </row>
    <row r="61" spans="1:10" ht="51" x14ac:dyDescent="0.25">
      <c r="A61" s="40" t="s">
        <v>81</v>
      </c>
      <c r="B61" s="260" t="s">
        <v>279</v>
      </c>
      <c r="C61" s="13" t="s">
        <v>115</v>
      </c>
      <c r="D61" s="279" t="s">
        <v>112</v>
      </c>
      <c r="E61" s="296">
        <v>2861039.85</v>
      </c>
      <c r="F61" s="353" t="s">
        <v>4</v>
      </c>
      <c r="G61" s="260" t="s">
        <v>170</v>
      </c>
      <c r="H61" s="296">
        <v>2861039.85</v>
      </c>
      <c r="I61" s="343" t="s">
        <v>179</v>
      </c>
      <c r="J61" s="344" t="s">
        <v>547</v>
      </c>
    </row>
    <row r="62" spans="1:10" s="540" customFormat="1" ht="114.75" x14ac:dyDescent="0.25">
      <c r="A62" s="322" t="s">
        <v>83</v>
      </c>
      <c r="B62" s="318"/>
      <c r="C62" s="319" t="s">
        <v>159</v>
      </c>
      <c r="D62" s="318"/>
      <c r="E62" s="558"/>
      <c r="F62" s="309"/>
      <c r="G62" s="320">
        <v>6333008.0099999998</v>
      </c>
      <c r="H62" s="321"/>
      <c r="I62" s="341" t="s">
        <v>243</v>
      </c>
      <c r="J62" s="539"/>
    </row>
    <row r="63" spans="1:10" ht="38.25" x14ac:dyDescent="0.25">
      <c r="A63" s="52" t="s">
        <v>83</v>
      </c>
      <c r="B63" s="268" t="s">
        <v>280</v>
      </c>
      <c r="C63" s="413" t="s">
        <v>213</v>
      </c>
      <c r="D63" s="268" t="s">
        <v>193</v>
      </c>
      <c r="E63" s="567">
        <v>500000</v>
      </c>
      <c r="F63" s="353" t="s">
        <v>4</v>
      </c>
      <c r="G63" s="278"/>
      <c r="H63" s="292"/>
      <c r="I63" s="345"/>
      <c r="J63" s="344" t="s">
        <v>547</v>
      </c>
    </row>
    <row r="64" spans="1:10" ht="25.5" x14ac:dyDescent="0.25">
      <c r="A64" s="52" t="s">
        <v>83</v>
      </c>
      <c r="B64" s="269" t="s">
        <v>277</v>
      </c>
      <c r="C64" s="130" t="s">
        <v>214</v>
      </c>
      <c r="D64" s="269" t="s">
        <v>194</v>
      </c>
      <c r="E64" s="568">
        <v>650000</v>
      </c>
      <c r="F64" s="353" t="s">
        <v>3</v>
      </c>
      <c r="G64" s="278"/>
      <c r="H64" s="292"/>
      <c r="I64" s="345"/>
      <c r="J64" s="344" t="s">
        <v>547</v>
      </c>
    </row>
    <row r="65" spans="1:10" ht="25.5" x14ac:dyDescent="0.25">
      <c r="A65" s="52" t="s">
        <v>83</v>
      </c>
      <c r="B65" s="269" t="s">
        <v>281</v>
      </c>
      <c r="C65" s="130" t="s">
        <v>597</v>
      </c>
      <c r="D65" s="269" t="s">
        <v>194</v>
      </c>
      <c r="E65" s="569">
        <v>1060000</v>
      </c>
      <c r="F65" s="353" t="s">
        <v>3</v>
      </c>
      <c r="G65" s="278"/>
      <c r="H65" s="292"/>
      <c r="I65" s="345"/>
      <c r="J65" s="343" t="s">
        <v>591</v>
      </c>
    </row>
    <row r="66" spans="1:10" ht="38.25" x14ac:dyDescent="0.25">
      <c r="A66" s="52" t="s">
        <v>83</v>
      </c>
      <c r="B66" s="270" t="s">
        <v>283</v>
      </c>
      <c r="C66" s="130" t="s">
        <v>227</v>
      </c>
      <c r="D66" s="270" t="s">
        <v>226</v>
      </c>
      <c r="E66" s="570">
        <v>400000</v>
      </c>
      <c r="F66" s="353" t="s">
        <v>1</v>
      </c>
      <c r="G66" s="278"/>
      <c r="H66" s="292"/>
      <c r="I66" s="345"/>
      <c r="J66" s="344" t="s">
        <v>547</v>
      </c>
    </row>
    <row r="67" spans="1:10" ht="38.25" x14ac:dyDescent="0.25">
      <c r="A67" s="52" t="s">
        <v>83</v>
      </c>
      <c r="B67" s="270" t="s">
        <v>283</v>
      </c>
      <c r="C67" s="130" t="s">
        <v>225</v>
      </c>
      <c r="D67" s="270" t="s">
        <v>226</v>
      </c>
      <c r="E67" s="292">
        <v>600000</v>
      </c>
      <c r="F67" s="353" t="s">
        <v>1</v>
      </c>
      <c r="G67" s="278"/>
      <c r="H67" s="292"/>
      <c r="I67" s="345"/>
      <c r="J67" s="344" t="s">
        <v>547</v>
      </c>
    </row>
    <row r="68" spans="1:10" ht="25.5" x14ac:dyDescent="0.25">
      <c r="A68" s="52" t="s">
        <v>83</v>
      </c>
      <c r="B68" s="269" t="s">
        <v>282</v>
      </c>
      <c r="C68" s="281" t="s">
        <v>215</v>
      </c>
      <c r="D68" s="269" t="s">
        <v>194</v>
      </c>
      <c r="E68" s="571">
        <v>680000</v>
      </c>
      <c r="F68" s="353" t="s">
        <v>1</v>
      </c>
      <c r="G68" s="278"/>
      <c r="H68" s="292"/>
      <c r="I68" s="345"/>
      <c r="J68" s="344" t="s">
        <v>547</v>
      </c>
    </row>
    <row r="69" spans="1:10" ht="38.25" x14ac:dyDescent="0.25">
      <c r="A69" s="52" t="s">
        <v>83</v>
      </c>
      <c r="B69" s="270" t="s">
        <v>278</v>
      </c>
      <c r="C69" s="481" t="s">
        <v>198</v>
      </c>
      <c r="D69" s="270" t="s">
        <v>199</v>
      </c>
      <c r="E69" s="292">
        <v>780000</v>
      </c>
      <c r="F69" s="353" t="s">
        <v>1</v>
      </c>
      <c r="G69" s="278"/>
      <c r="H69" s="292"/>
      <c r="I69" s="345"/>
      <c r="J69" s="344" t="s">
        <v>547</v>
      </c>
    </row>
    <row r="70" spans="1:10" ht="39" x14ac:dyDescent="0.25">
      <c r="A70" s="52" t="s">
        <v>83</v>
      </c>
      <c r="B70" s="268" t="s">
        <v>277</v>
      </c>
      <c r="C70" s="130" t="s">
        <v>203</v>
      </c>
      <c r="D70" s="268" t="s">
        <v>341</v>
      </c>
      <c r="E70" s="567">
        <v>600000</v>
      </c>
      <c r="F70" s="353" t="s">
        <v>1</v>
      </c>
      <c r="G70" s="278"/>
      <c r="H70" s="292"/>
      <c r="I70" s="345"/>
      <c r="J70" s="280" t="s">
        <v>634</v>
      </c>
    </row>
    <row r="71" spans="1:10" s="503" customFormat="1" ht="25.5" x14ac:dyDescent="0.25">
      <c r="A71" s="52"/>
      <c r="B71" s="269"/>
      <c r="C71" s="264" t="s">
        <v>229</v>
      </c>
      <c r="D71" s="269"/>
      <c r="E71" s="571"/>
      <c r="F71" s="353"/>
      <c r="G71" s="501">
        <f>SUM(E63:E70)</f>
        <v>5270000</v>
      </c>
      <c r="H71" s="502"/>
      <c r="I71" s="344"/>
      <c r="J71" s="344" t="s">
        <v>547</v>
      </c>
    </row>
    <row r="72" spans="1:10" s="542" customFormat="1" ht="89.25" x14ac:dyDescent="0.25">
      <c r="A72" s="322" t="s">
        <v>84</v>
      </c>
      <c r="B72" s="318"/>
      <c r="C72" s="319" t="s">
        <v>158</v>
      </c>
      <c r="D72" s="318"/>
      <c r="E72" s="558"/>
      <c r="F72" s="327"/>
      <c r="G72" s="320">
        <v>5788960.8399999999</v>
      </c>
      <c r="H72" s="321"/>
      <c r="I72" s="341" t="s">
        <v>204</v>
      </c>
      <c r="J72" s="633"/>
    </row>
    <row r="73" spans="1:10" s="503" customFormat="1" ht="38.25" x14ac:dyDescent="0.25">
      <c r="A73" s="52" t="s">
        <v>84</v>
      </c>
      <c r="B73" s="268" t="s">
        <v>276</v>
      </c>
      <c r="C73" s="12" t="s">
        <v>254</v>
      </c>
      <c r="D73" s="268" t="s">
        <v>193</v>
      </c>
      <c r="E73" s="572">
        <v>1080733</v>
      </c>
      <c r="F73" s="353" t="s">
        <v>4</v>
      </c>
      <c r="G73" s="278"/>
      <c r="H73" s="292"/>
      <c r="I73" s="347"/>
      <c r="J73" s="344" t="s">
        <v>547</v>
      </c>
    </row>
    <row r="74" spans="1:10" s="503" customFormat="1" ht="38.25" x14ac:dyDescent="0.25">
      <c r="A74" s="52" t="s">
        <v>84</v>
      </c>
      <c r="B74" s="269" t="s">
        <v>281</v>
      </c>
      <c r="C74" s="130" t="s">
        <v>713</v>
      </c>
      <c r="D74" s="269" t="s">
        <v>194</v>
      </c>
      <c r="E74" s="573">
        <v>550000</v>
      </c>
      <c r="F74" s="353" t="s">
        <v>5</v>
      </c>
      <c r="G74" s="278"/>
      <c r="H74" s="292"/>
      <c r="I74" s="347"/>
      <c r="J74" s="344" t="s">
        <v>714</v>
      </c>
    </row>
    <row r="75" spans="1:10" s="503" customFormat="1" ht="38.25" x14ac:dyDescent="0.25">
      <c r="A75" s="52" t="s">
        <v>84</v>
      </c>
      <c r="B75" s="270" t="s">
        <v>283</v>
      </c>
      <c r="C75" s="130" t="s">
        <v>228</v>
      </c>
      <c r="D75" s="270" t="s">
        <v>226</v>
      </c>
      <c r="E75" s="574">
        <v>1000000</v>
      </c>
      <c r="F75" s="353" t="s">
        <v>1</v>
      </c>
      <c r="G75" s="278"/>
      <c r="H75" s="292"/>
      <c r="I75" s="347"/>
      <c r="J75" s="344" t="s">
        <v>547</v>
      </c>
    </row>
    <row r="76" spans="1:10" s="503" customFormat="1" ht="51.75" x14ac:dyDescent="0.25">
      <c r="A76" s="52" t="s">
        <v>84</v>
      </c>
      <c r="B76" s="270" t="s">
        <v>283</v>
      </c>
      <c r="C76" s="130" t="s">
        <v>602</v>
      </c>
      <c r="D76" s="474" t="s">
        <v>226</v>
      </c>
      <c r="E76" s="574">
        <v>550000</v>
      </c>
      <c r="F76" s="353" t="s">
        <v>3</v>
      </c>
      <c r="G76" s="278"/>
      <c r="H76" s="292"/>
      <c r="I76" s="347"/>
      <c r="J76" s="280" t="s">
        <v>603</v>
      </c>
    </row>
    <row r="77" spans="1:10" s="503" customFormat="1" ht="25.5" x14ac:dyDescent="0.25">
      <c r="A77" s="52" t="s">
        <v>84</v>
      </c>
      <c r="B77" s="269" t="s">
        <v>277</v>
      </c>
      <c r="C77" s="130" t="s">
        <v>217</v>
      </c>
      <c r="D77" s="269" t="s">
        <v>194</v>
      </c>
      <c r="E77" s="574">
        <v>580000</v>
      </c>
      <c r="F77" s="353" t="s">
        <v>1</v>
      </c>
      <c r="G77" s="278"/>
      <c r="H77" s="292"/>
      <c r="I77" s="347"/>
      <c r="J77" s="344" t="s">
        <v>547</v>
      </c>
    </row>
    <row r="78" spans="1:10" s="503" customFormat="1" ht="38.25" x14ac:dyDescent="0.25">
      <c r="A78" s="52" t="s">
        <v>84</v>
      </c>
      <c r="B78" s="270" t="s">
        <v>278</v>
      </c>
      <c r="C78" s="36" t="s">
        <v>200</v>
      </c>
      <c r="D78" s="270" t="s">
        <v>199</v>
      </c>
      <c r="E78" s="282">
        <v>840000</v>
      </c>
      <c r="F78" s="353" t="s">
        <v>1</v>
      </c>
      <c r="G78" s="278"/>
      <c r="H78" s="292"/>
      <c r="I78" s="347"/>
      <c r="J78" s="344" t="s">
        <v>547</v>
      </c>
    </row>
    <row r="79" spans="1:10" ht="39" x14ac:dyDescent="0.25">
      <c r="A79" s="52" t="s">
        <v>84</v>
      </c>
      <c r="B79" s="268" t="s">
        <v>277</v>
      </c>
      <c r="C79" s="130" t="s">
        <v>611</v>
      </c>
      <c r="D79" s="268" t="s">
        <v>341</v>
      </c>
      <c r="E79" s="550">
        <v>520000</v>
      </c>
      <c r="F79" s="353" t="s">
        <v>3</v>
      </c>
      <c r="G79" s="260"/>
      <c r="H79" s="414"/>
      <c r="I79" s="344"/>
      <c r="J79" s="280" t="s">
        <v>635</v>
      </c>
    </row>
    <row r="80" spans="1:10" x14ac:dyDescent="0.25">
      <c r="A80" s="475"/>
      <c r="B80" s="271"/>
      <c r="C80" s="264" t="s">
        <v>229</v>
      </c>
      <c r="D80" s="271"/>
      <c r="E80" s="550"/>
      <c r="F80" s="353"/>
      <c r="G80" s="504">
        <f>SUM(E73:E79)</f>
        <v>5120733</v>
      </c>
      <c r="H80" s="505"/>
      <c r="I80" s="344"/>
      <c r="J80" s="343"/>
    </row>
    <row r="81" spans="1:11" s="540" customFormat="1" ht="25.5" x14ac:dyDescent="0.25">
      <c r="A81" s="306" t="s">
        <v>85</v>
      </c>
      <c r="B81" s="307"/>
      <c r="C81" s="319" t="s">
        <v>157</v>
      </c>
      <c r="D81" s="307"/>
      <c r="E81" s="554"/>
      <c r="F81" s="309"/>
      <c r="G81" s="328">
        <v>324181.42</v>
      </c>
      <c r="H81" s="329"/>
      <c r="I81" s="341" t="s">
        <v>218</v>
      </c>
      <c r="J81" s="539"/>
    </row>
    <row r="82" spans="1:11" ht="25.5" x14ac:dyDescent="0.25">
      <c r="A82" s="415" t="s">
        <v>85</v>
      </c>
      <c r="B82" s="371" t="s">
        <v>280</v>
      </c>
      <c r="C82" s="416" t="s">
        <v>197</v>
      </c>
      <c r="D82" s="371" t="s">
        <v>117</v>
      </c>
      <c r="E82" s="375">
        <v>324181.42</v>
      </c>
      <c r="F82" s="353"/>
      <c r="G82" s="358"/>
      <c r="H82" s="375">
        <v>324181.42</v>
      </c>
      <c r="I82" s="339" t="s">
        <v>378</v>
      </c>
      <c r="J82" s="343" t="s">
        <v>547</v>
      </c>
    </row>
    <row r="83" spans="1:11" x14ac:dyDescent="0.25">
      <c r="A83" s="475"/>
      <c r="B83" s="476"/>
      <c r="C83" s="264"/>
      <c r="D83" s="476"/>
      <c r="E83" s="555"/>
      <c r="F83" s="353"/>
      <c r="G83" s="247"/>
      <c r="H83" s="298"/>
      <c r="I83" s="344"/>
      <c r="J83" s="343"/>
    </row>
    <row r="84" spans="1:11" s="540" customFormat="1" x14ac:dyDescent="0.25">
      <c r="A84" s="306" t="s">
        <v>86</v>
      </c>
      <c r="B84" s="307"/>
      <c r="C84" s="319" t="s">
        <v>156</v>
      </c>
      <c r="D84" s="307"/>
      <c r="E84" s="554"/>
      <c r="F84" s="309"/>
      <c r="G84" s="328">
        <v>1734861.64</v>
      </c>
      <c r="H84" s="329"/>
      <c r="I84" s="341" t="s">
        <v>258</v>
      </c>
      <c r="J84" s="541"/>
    </row>
    <row r="85" spans="1:11" ht="25.5" x14ac:dyDescent="0.25">
      <c r="A85" s="355" t="s">
        <v>86</v>
      </c>
      <c r="B85" s="356" t="s">
        <v>277</v>
      </c>
      <c r="C85" s="418" t="s">
        <v>406</v>
      </c>
      <c r="D85" s="356" t="s">
        <v>339</v>
      </c>
      <c r="E85" s="364">
        <v>420000</v>
      </c>
      <c r="F85" s="353" t="s">
        <v>3</v>
      </c>
      <c r="G85" s="358"/>
      <c r="H85" s="417">
        <v>734861.64</v>
      </c>
      <c r="I85" s="339"/>
      <c r="J85" s="343" t="s">
        <v>548</v>
      </c>
    </row>
    <row r="86" spans="1:11" ht="25.5" x14ac:dyDescent="0.25">
      <c r="A86" s="355" t="s">
        <v>86</v>
      </c>
      <c r="B86" s="356" t="s">
        <v>277</v>
      </c>
      <c r="C86" s="418" t="s">
        <v>407</v>
      </c>
      <c r="D86" s="356" t="s">
        <v>408</v>
      </c>
      <c r="E86" s="364">
        <v>100000</v>
      </c>
      <c r="F86" s="353" t="s">
        <v>0</v>
      </c>
      <c r="G86" s="358"/>
      <c r="H86" s="417">
        <v>734861.64</v>
      </c>
      <c r="I86" s="339"/>
      <c r="J86" s="343" t="s">
        <v>548</v>
      </c>
    </row>
    <row r="87" spans="1:11" ht="25.5" x14ac:dyDescent="0.25">
      <c r="A87" s="355" t="s">
        <v>86</v>
      </c>
      <c r="B87" s="356" t="s">
        <v>283</v>
      </c>
      <c r="C87" s="418" t="s">
        <v>397</v>
      </c>
      <c r="D87" s="419" t="s">
        <v>398</v>
      </c>
      <c r="E87" s="420">
        <v>500000</v>
      </c>
      <c r="F87" s="353" t="s">
        <v>5</v>
      </c>
      <c r="G87" s="358"/>
      <c r="H87" s="417">
        <v>500000</v>
      </c>
      <c r="I87" s="339" t="s">
        <v>448</v>
      </c>
      <c r="J87" s="343" t="s">
        <v>563</v>
      </c>
    </row>
    <row r="88" spans="1:11" ht="38.25" x14ac:dyDescent="0.25">
      <c r="A88" s="355" t="s">
        <v>86</v>
      </c>
      <c r="B88" s="356" t="s">
        <v>284</v>
      </c>
      <c r="C88" s="357" t="s">
        <v>473</v>
      </c>
      <c r="D88" s="356" t="s">
        <v>474</v>
      </c>
      <c r="E88" s="364">
        <v>250000</v>
      </c>
      <c r="F88" s="353" t="s">
        <v>5</v>
      </c>
      <c r="G88" s="358"/>
      <c r="H88" s="417">
        <v>500000</v>
      </c>
      <c r="I88" s="339" t="s">
        <v>479</v>
      </c>
      <c r="J88" s="343" t="s">
        <v>604</v>
      </c>
    </row>
    <row r="89" spans="1:11" ht="25.5" x14ac:dyDescent="0.25">
      <c r="A89" s="355" t="s">
        <v>86</v>
      </c>
      <c r="B89" s="356" t="s">
        <v>284</v>
      </c>
      <c r="C89" s="357" t="s">
        <v>476</v>
      </c>
      <c r="D89" s="356" t="s">
        <v>465</v>
      </c>
      <c r="E89" s="364">
        <v>120000</v>
      </c>
      <c r="F89" s="353" t="s">
        <v>0</v>
      </c>
      <c r="G89" s="358"/>
      <c r="H89" s="417">
        <v>500000</v>
      </c>
      <c r="I89" s="339"/>
      <c r="J89" s="343" t="s">
        <v>604</v>
      </c>
    </row>
    <row r="90" spans="1:11" ht="63.75" x14ac:dyDescent="0.3">
      <c r="A90" s="355" t="s">
        <v>86</v>
      </c>
      <c r="B90" s="356" t="s">
        <v>284</v>
      </c>
      <c r="C90" s="357" t="s">
        <v>477</v>
      </c>
      <c r="D90" s="356" t="s">
        <v>475</v>
      </c>
      <c r="E90" s="364">
        <v>159000</v>
      </c>
      <c r="F90" s="353" t="s">
        <v>1</v>
      </c>
      <c r="G90" s="358"/>
      <c r="H90" s="417">
        <v>500000</v>
      </c>
      <c r="I90" s="339" t="s">
        <v>478</v>
      </c>
      <c r="J90" s="343" t="s">
        <v>604</v>
      </c>
      <c r="K90" s="609"/>
    </row>
    <row r="91" spans="1:11" x14ac:dyDescent="0.25">
      <c r="A91" s="475"/>
      <c r="B91" s="476"/>
      <c r="C91" s="264" t="s">
        <v>229</v>
      </c>
      <c r="D91" s="476"/>
      <c r="E91" s="555"/>
      <c r="F91" s="353"/>
      <c r="G91" s="506">
        <f>SUM(E85:E90)</f>
        <v>1549000</v>
      </c>
      <c r="H91" s="507"/>
      <c r="I91" s="348"/>
      <c r="J91" s="343"/>
    </row>
    <row r="92" spans="1:11" s="540" customFormat="1" x14ac:dyDescent="0.25">
      <c r="A92" s="306" t="s">
        <v>87</v>
      </c>
      <c r="B92" s="307"/>
      <c r="C92" s="319" t="s">
        <v>155</v>
      </c>
      <c r="D92" s="307"/>
      <c r="E92" s="554"/>
      <c r="F92" s="309"/>
      <c r="G92" s="328">
        <v>1776993.44</v>
      </c>
      <c r="H92" s="329"/>
      <c r="I92" s="341" t="s">
        <v>258</v>
      </c>
      <c r="J92" s="539"/>
    </row>
    <row r="93" spans="1:11" ht="38.25" x14ac:dyDescent="0.25">
      <c r="A93" s="355" t="s">
        <v>87</v>
      </c>
      <c r="B93" s="356" t="s">
        <v>277</v>
      </c>
      <c r="C93" s="421" t="s">
        <v>409</v>
      </c>
      <c r="D93" s="356" t="s">
        <v>334</v>
      </c>
      <c r="E93" s="364">
        <v>1136993.44</v>
      </c>
      <c r="F93" s="353" t="s">
        <v>4</v>
      </c>
      <c r="G93" s="358"/>
      <c r="H93" s="365">
        <v>1136993.44</v>
      </c>
      <c r="I93" s="339"/>
      <c r="J93" s="343" t="s">
        <v>548</v>
      </c>
    </row>
    <row r="94" spans="1:11" ht="38.25" x14ac:dyDescent="0.25">
      <c r="A94" s="355" t="s">
        <v>87</v>
      </c>
      <c r="B94" s="356" t="s">
        <v>281</v>
      </c>
      <c r="C94" s="357" t="s">
        <v>715</v>
      </c>
      <c r="D94" s="379" t="s">
        <v>352</v>
      </c>
      <c r="E94" s="365">
        <v>200000</v>
      </c>
      <c r="F94" s="353"/>
      <c r="G94" s="358"/>
      <c r="H94" s="365">
        <v>200000</v>
      </c>
      <c r="I94" s="339" t="s">
        <v>441</v>
      </c>
      <c r="J94" s="343" t="s">
        <v>711</v>
      </c>
    </row>
    <row r="95" spans="1:11" x14ac:dyDescent="0.25">
      <c r="A95" s="355" t="s">
        <v>87</v>
      </c>
      <c r="B95" s="356" t="s">
        <v>283</v>
      </c>
      <c r="C95" s="357"/>
      <c r="D95" s="356"/>
      <c r="E95" s="364"/>
      <c r="F95" s="353"/>
      <c r="G95" s="358"/>
      <c r="H95" s="365">
        <v>440000</v>
      </c>
      <c r="I95" s="339"/>
      <c r="J95" s="343" t="s">
        <v>565</v>
      </c>
    </row>
    <row r="96" spans="1:11" x14ac:dyDescent="0.25">
      <c r="A96" s="33" t="s">
        <v>87</v>
      </c>
      <c r="B96" s="476"/>
      <c r="C96" s="264" t="s">
        <v>229</v>
      </c>
      <c r="D96" s="476"/>
      <c r="E96" s="555"/>
      <c r="F96" s="353"/>
      <c r="G96" s="247">
        <f>SUM(E93:E94)</f>
        <v>1336993.44</v>
      </c>
      <c r="H96" s="298"/>
      <c r="I96" s="348"/>
      <c r="J96" s="343"/>
    </row>
    <row r="97" spans="1:12" s="540" customFormat="1" x14ac:dyDescent="0.25">
      <c r="A97" s="306" t="s">
        <v>88</v>
      </c>
      <c r="B97" s="307"/>
      <c r="C97" s="319" t="s">
        <v>154</v>
      </c>
      <c r="D97" s="307"/>
      <c r="E97" s="554"/>
      <c r="F97" s="309"/>
      <c r="G97" s="328">
        <v>419366.72</v>
      </c>
      <c r="H97" s="329"/>
      <c r="I97" s="342" t="s">
        <v>242</v>
      </c>
      <c r="J97" s="539"/>
    </row>
    <row r="98" spans="1:12" x14ac:dyDescent="0.25">
      <c r="A98" s="475"/>
      <c r="B98" s="476"/>
      <c r="C98" s="264"/>
      <c r="D98" s="476"/>
      <c r="E98" s="555"/>
      <c r="F98" s="353"/>
      <c r="G98" s="247"/>
      <c r="H98" s="298"/>
      <c r="I98" s="345"/>
      <c r="J98" s="343"/>
    </row>
    <row r="99" spans="1:12" s="540" customFormat="1" ht="51" x14ac:dyDescent="0.25">
      <c r="A99" s="306" t="s">
        <v>89</v>
      </c>
      <c r="B99" s="307"/>
      <c r="C99" s="319" t="s">
        <v>153</v>
      </c>
      <c r="D99" s="307"/>
      <c r="E99" s="554"/>
      <c r="F99" s="309"/>
      <c r="G99" s="328">
        <v>2012338.66</v>
      </c>
      <c r="H99" s="329"/>
      <c r="I99" s="341" t="s">
        <v>183</v>
      </c>
      <c r="J99" s="539"/>
    </row>
    <row r="100" spans="1:12" ht="38.25" x14ac:dyDescent="0.25">
      <c r="A100" s="355" t="s">
        <v>89</v>
      </c>
      <c r="B100" s="356" t="s">
        <v>282</v>
      </c>
      <c r="C100" s="363" t="s">
        <v>288</v>
      </c>
      <c r="D100" s="356" t="s">
        <v>166</v>
      </c>
      <c r="E100" s="364">
        <v>403903.48</v>
      </c>
      <c r="F100" s="353" t="s">
        <v>4</v>
      </c>
      <c r="G100" s="423" t="s">
        <v>169</v>
      </c>
      <c r="H100" s="364">
        <v>403903.48</v>
      </c>
      <c r="I100" s="339" t="s">
        <v>546</v>
      </c>
      <c r="J100" s="344" t="s">
        <v>557</v>
      </c>
      <c r="L100" s="233"/>
    </row>
    <row r="101" spans="1:12" ht="38.25" x14ac:dyDescent="0.25">
      <c r="A101" s="355" t="s">
        <v>89</v>
      </c>
      <c r="B101" s="356" t="s">
        <v>277</v>
      </c>
      <c r="C101" s="363" t="s">
        <v>167</v>
      </c>
      <c r="D101" s="356" t="s">
        <v>339</v>
      </c>
      <c r="E101" s="364">
        <v>282638.78999999998</v>
      </c>
      <c r="F101" s="353" t="s">
        <v>2</v>
      </c>
      <c r="G101" s="361" t="s">
        <v>169</v>
      </c>
      <c r="H101" s="422"/>
      <c r="I101" s="363"/>
      <c r="J101" s="343" t="s">
        <v>548</v>
      </c>
    </row>
    <row r="102" spans="1:12" ht="38.25" x14ac:dyDescent="0.25">
      <c r="A102" s="143" t="s">
        <v>89</v>
      </c>
      <c r="B102" s="381" t="s">
        <v>276</v>
      </c>
      <c r="C102" s="363" t="s">
        <v>501</v>
      </c>
      <c r="D102" s="381" t="s">
        <v>122</v>
      </c>
      <c r="E102" s="564">
        <v>631629.32999999996</v>
      </c>
      <c r="F102" s="353" t="s">
        <v>2</v>
      </c>
      <c r="G102" s="361" t="s">
        <v>169</v>
      </c>
      <c r="H102" s="422"/>
      <c r="I102" s="339" t="s">
        <v>546</v>
      </c>
      <c r="J102" s="610" t="s">
        <v>558</v>
      </c>
      <c r="K102" s="601"/>
      <c r="L102" s="233"/>
    </row>
    <row r="103" spans="1:12" customFormat="1" ht="45" customHeight="1" x14ac:dyDescent="0.25">
      <c r="A103" s="593" t="s">
        <v>89</v>
      </c>
      <c r="B103" s="594"/>
      <c r="C103" s="591" t="s">
        <v>608</v>
      </c>
      <c r="D103" s="594" t="s">
        <v>109</v>
      </c>
      <c r="E103" s="577">
        <v>400000</v>
      </c>
      <c r="F103" s="382" t="s">
        <v>5</v>
      </c>
      <c r="G103" s="466"/>
      <c r="H103" s="587">
        <v>400000</v>
      </c>
      <c r="I103" s="370"/>
      <c r="J103" s="595" t="s">
        <v>619</v>
      </c>
      <c r="K103" s="232"/>
    </row>
    <row r="104" spans="1:12" customFormat="1" ht="45" customHeight="1" x14ac:dyDescent="0.25">
      <c r="A104" s="593" t="s">
        <v>89</v>
      </c>
      <c r="B104" s="381" t="s">
        <v>280</v>
      </c>
      <c r="C104" s="471"/>
      <c r="D104" s="371" t="s">
        <v>117</v>
      </c>
      <c r="E104" s="375"/>
      <c r="F104" s="381"/>
      <c r="G104" s="423"/>
      <c r="H104" s="440">
        <v>210000</v>
      </c>
      <c r="I104" s="339"/>
      <c r="J104" s="354"/>
    </row>
    <row r="105" spans="1:12" s="598" customFormat="1" ht="45" customHeight="1" x14ac:dyDescent="0.25">
      <c r="A105" s="593" t="s">
        <v>89</v>
      </c>
      <c r="B105" s="381" t="s">
        <v>283</v>
      </c>
      <c r="C105" s="471" t="s">
        <v>674</v>
      </c>
      <c r="D105" s="381" t="s">
        <v>675</v>
      </c>
      <c r="E105" s="440">
        <v>484167.06</v>
      </c>
      <c r="F105" s="353" t="s">
        <v>2</v>
      </c>
      <c r="G105" s="423"/>
      <c r="H105" s="440">
        <v>484167.06</v>
      </c>
      <c r="I105" s="339"/>
      <c r="J105" s="343" t="s">
        <v>676</v>
      </c>
    </row>
    <row r="106" spans="1:12" x14ac:dyDescent="0.25">
      <c r="A106" s="508"/>
      <c r="B106" s="476"/>
      <c r="C106" s="264" t="s">
        <v>229</v>
      </c>
      <c r="D106" s="476"/>
      <c r="E106" s="555"/>
      <c r="F106" s="353"/>
      <c r="G106" s="247">
        <f>SUM(E100:E102)</f>
        <v>1318171.6000000001</v>
      </c>
      <c r="H106" s="298"/>
      <c r="I106" s="343"/>
      <c r="J106" s="343"/>
    </row>
    <row r="107" spans="1:12" s="540" customFormat="1" ht="51" x14ac:dyDescent="0.25">
      <c r="A107" s="306" t="s">
        <v>90</v>
      </c>
      <c r="B107" s="307"/>
      <c r="C107" s="319" t="s">
        <v>146</v>
      </c>
      <c r="D107" s="307"/>
      <c r="E107" s="554"/>
      <c r="F107" s="309"/>
      <c r="G107" s="328">
        <v>20607701.109999999</v>
      </c>
      <c r="H107" s="329"/>
      <c r="I107" s="341" t="s">
        <v>184</v>
      </c>
      <c r="J107" s="539"/>
    </row>
    <row r="108" spans="1:12" ht="51" x14ac:dyDescent="0.25">
      <c r="A108" s="143" t="s">
        <v>90</v>
      </c>
      <c r="B108" s="371" t="s">
        <v>276</v>
      </c>
      <c r="C108" s="357" t="s">
        <v>428</v>
      </c>
      <c r="D108" s="373" t="s">
        <v>122</v>
      </c>
      <c r="E108" s="440">
        <v>423633.78</v>
      </c>
      <c r="F108" s="381" t="s">
        <v>1</v>
      </c>
      <c r="G108" s="412"/>
      <c r="H108" s="423">
        <v>423633.78</v>
      </c>
      <c r="I108" s="339" t="s">
        <v>429</v>
      </c>
      <c r="J108" s="343" t="s">
        <v>545</v>
      </c>
    </row>
    <row r="109" spans="1:12" ht="38.25" x14ac:dyDescent="0.25">
      <c r="A109" s="355" t="s">
        <v>90</v>
      </c>
      <c r="B109" s="356" t="s">
        <v>277</v>
      </c>
      <c r="C109" s="36" t="s">
        <v>638</v>
      </c>
      <c r="D109" s="373" t="s">
        <v>341</v>
      </c>
      <c r="E109" s="375">
        <v>1000000</v>
      </c>
      <c r="F109" s="353" t="s">
        <v>3</v>
      </c>
      <c r="G109" s="371"/>
      <c r="H109" s="375">
        <v>2467904.38</v>
      </c>
      <c r="I109" s="339"/>
      <c r="J109" s="343" t="s">
        <v>639</v>
      </c>
    </row>
    <row r="110" spans="1:12" ht="25.5" x14ac:dyDescent="0.25">
      <c r="A110" s="355" t="s">
        <v>90</v>
      </c>
      <c r="B110" s="356" t="s">
        <v>277</v>
      </c>
      <c r="C110" s="424" t="s">
        <v>494</v>
      </c>
      <c r="D110" s="419" t="s">
        <v>410</v>
      </c>
      <c r="E110" s="577">
        <v>517904</v>
      </c>
      <c r="F110" s="353" t="s">
        <v>1</v>
      </c>
      <c r="G110" s="376"/>
      <c r="H110" s="364">
        <v>2467904.38</v>
      </c>
      <c r="I110" s="378"/>
      <c r="J110" s="343" t="s">
        <v>548</v>
      </c>
    </row>
    <row r="111" spans="1:12" ht="38.25" x14ac:dyDescent="0.25">
      <c r="A111" s="355" t="s">
        <v>90</v>
      </c>
      <c r="B111" s="356" t="s">
        <v>277</v>
      </c>
      <c r="C111" s="357" t="s">
        <v>570</v>
      </c>
      <c r="D111" s="373" t="s">
        <v>334</v>
      </c>
      <c r="E111" s="439">
        <v>745000</v>
      </c>
      <c r="F111" s="353" t="s">
        <v>1</v>
      </c>
      <c r="G111" s="358"/>
      <c r="H111" s="375">
        <v>2467904.38</v>
      </c>
      <c r="I111" s="339"/>
      <c r="J111" s="343" t="s">
        <v>636</v>
      </c>
    </row>
    <row r="112" spans="1:12" ht="38.25" x14ac:dyDescent="0.25">
      <c r="A112" s="355" t="s">
        <v>90</v>
      </c>
      <c r="B112" s="356" t="s">
        <v>277</v>
      </c>
      <c r="C112" s="357" t="s">
        <v>411</v>
      </c>
      <c r="D112" s="373" t="s">
        <v>412</v>
      </c>
      <c r="E112" s="375">
        <v>205000</v>
      </c>
      <c r="F112" s="353" t="s">
        <v>1</v>
      </c>
      <c r="G112" s="358"/>
      <c r="H112" s="375">
        <v>2467904.38</v>
      </c>
      <c r="I112" s="339"/>
      <c r="J112" s="343" t="s">
        <v>637</v>
      </c>
    </row>
    <row r="113" spans="1:12" ht="25.5" x14ac:dyDescent="0.25">
      <c r="A113" s="143" t="s">
        <v>90</v>
      </c>
      <c r="B113" s="356" t="s">
        <v>278</v>
      </c>
      <c r="C113" s="387" t="s">
        <v>342</v>
      </c>
      <c r="D113" s="419" t="s">
        <v>317</v>
      </c>
      <c r="E113" s="364">
        <f>H113-E115-E114</f>
        <v>500195.55000000005</v>
      </c>
      <c r="F113" s="353" t="s">
        <v>1</v>
      </c>
      <c r="G113" s="376"/>
      <c r="H113" s="377">
        <v>941656.65</v>
      </c>
      <c r="I113" s="339"/>
      <c r="J113" s="343" t="s">
        <v>556</v>
      </c>
    </row>
    <row r="114" spans="1:12" ht="38.25" x14ac:dyDescent="0.25">
      <c r="A114" s="143" t="s">
        <v>90</v>
      </c>
      <c r="B114" s="356" t="s">
        <v>278</v>
      </c>
      <c r="C114" s="418" t="s">
        <v>321</v>
      </c>
      <c r="D114" s="373" t="s">
        <v>318</v>
      </c>
      <c r="E114" s="375">
        <v>324461.09999999998</v>
      </c>
      <c r="F114" s="353" t="s">
        <v>1</v>
      </c>
      <c r="G114" s="371"/>
      <c r="H114" s="377">
        <v>941656.65</v>
      </c>
      <c r="I114" s="339"/>
      <c r="J114" s="343" t="s">
        <v>556</v>
      </c>
    </row>
    <row r="115" spans="1:12" ht="38.25" x14ac:dyDescent="0.25">
      <c r="A115" s="143" t="s">
        <v>90</v>
      </c>
      <c r="B115" s="356" t="s">
        <v>278</v>
      </c>
      <c r="C115" s="363" t="s">
        <v>343</v>
      </c>
      <c r="D115" s="373" t="s">
        <v>320</v>
      </c>
      <c r="E115" s="364">
        <v>117000</v>
      </c>
      <c r="F115" s="353" t="s">
        <v>2</v>
      </c>
      <c r="G115" s="376"/>
      <c r="H115" s="377">
        <v>941656.65</v>
      </c>
      <c r="I115" s="378"/>
      <c r="J115" s="343" t="s">
        <v>556</v>
      </c>
      <c r="K115" s="233"/>
    </row>
    <row r="116" spans="1:12" ht="38.25" x14ac:dyDescent="0.25">
      <c r="A116" s="425" t="s">
        <v>90</v>
      </c>
      <c r="B116" s="394" t="s">
        <v>278</v>
      </c>
      <c r="C116" s="426" t="s">
        <v>456</v>
      </c>
      <c r="D116" s="427" t="s">
        <v>144</v>
      </c>
      <c r="E116" s="562">
        <v>100000</v>
      </c>
      <c r="F116" s="404" t="s">
        <v>2</v>
      </c>
      <c r="G116" s="428"/>
      <c r="H116" s="429">
        <v>941656.65</v>
      </c>
      <c r="I116" s="430" t="s">
        <v>457</v>
      </c>
      <c r="J116" s="343" t="s">
        <v>556</v>
      </c>
    </row>
    <row r="117" spans="1:12" ht="51" x14ac:dyDescent="0.25">
      <c r="A117" s="143" t="s">
        <v>90</v>
      </c>
      <c r="B117" s="371" t="s">
        <v>279</v>
      </c>
      <c r="C117" s="357" t="s">
        <v>247</v>
      </c>
      <c r="D117" s="389" t="s">
        <v>127</v>
      </c>
      <c r="E117" s="375">
        <v>2000000</v>
      </c>
      <c r="F117" s="381" t="s">
        <v>2</v>
      </c>
      <c r="G117" s="371"/>
      <c r="H117" s="375">
        <v>2281898.13</v>
      </c>
      <c r="I117" s="339"/>
      <c r="J117" s="343" t="s">
        <v>551</v>
      </c>
    </row>
    <row r="118" spans="1:12" ht="25.5" x14ac:dyDescent="0.25">
      <c r="A118" s="431" t="s">
        <v>90</v>
      </c>
      <c r="B118" s="367" t="s">
        <v>279</v>
      </c>
      <c r="C118" s="424" t="s">
        <v>445</v>
      </c>
      <c r="D118" s="432" t="s">
        <v>127</v>
      </c>
      <c r="E118" s="577">
        <v>281898.13</v>
      </c>
      <c r="F118" s="379" t="s">
        <v>1</v>
      </c>
      <c r="G118" s="433"/>
      <c r="H118" s="434">
        <v>2281898.13</v>
      </c>
      <c r="I118" s="435"/>
      <c r="J118" s="343" t="s">
        <v>549</v>
      </c>
    </row>
    <row r="119" spans="1:12" ht="38.25" x14ac:dyDescent="0.25">
      <c r="A119" s="143" t="s">
        <v>90</v>
      </c>
      <c r="B119" s="371" t="s">
        <v>280</v>
      </c>
      <c r="C119" s="357" t="s">
        <v>621</v>
      </c>
      <c r="D119" s="373" t="s">
        <v>117</v>
      </c>
      <c r="E119" s="375">
        <v>2000000</v>
      </c>
      <c r="F119" s="381" t="s">
        <v>2</v>
      </c>
      <c r="G119" s="371"/>
      <c r="H119" s="375">
        <v>1485544.26</v>
      </c>
      <c r="I119" s="339"/>
      <c r="J119" s="343" t="s">
        <v>547</v>
      </c>
    </row>
    <row r="120" spans="1:12" ht="38.25" x14ac:dyDescent="0.25">
      <c r="A120" s="143" t="s">
        <v>90</v>
      </c>
      <c r="B120" s="371" t="s">
        <v>280</v>
      </c>
      <c r="C120" s="357" t="s">
        <v>502</v>
      </c>
      <c r="D120" s="389" t="s">
        <v>735</v>
      </c>
      <c r="E120" s="375">
        <v>200000</v>
      </c>
      <c r="F120" s="381" t="s">
        <v>4</v>
      </c>
      <c r="G120" s="371"/>
      <c r="H120" s="375">
        <v>153635.84</v>
      </c>
      <c r="I120" s="396" t="s">
        <v>670</v>
      </c>
      <c r="J120" s="343" t="s">
        <v>596</v>
      </c>
      <c r="K120" s="233"/>
    </row>
    <row r="121" spans="1:12" ht="38.25" x14ac:dyDescent="0.25">
      <c r="A121" s="475" t="s">
        <v>90</v>
      </c>
      <c r="B121" s="476" t="s">
        <v>281</v>
      </c>
      <c r="C121" s="36" t="s">
        <v>716</v>
      </c>
      <c r="D121" s="270" t="s">
        <v>727</v>
      </c>
      <c r="E121" s="564">
        <v>1500000</v>
      </c>
      <c r="F121" s="477" t="s">
        <v>2</v>
      </c>
      <c r="G121" s="615"/>
      <c r="H121" s="616">
        <v>2271933.5099999998</v>
      </c>
      <c r="I121" s="344"/>
      <c r="J121" s="344" t="s">
        <v>714</v>
      </c>
    </row>
    <row r="122" spans="1:12" ht="38.25" x14ac:dyDescent="0.25">
      <c r="A122" s="355" t="s">
        <v>90</v>
      </c>
      <c r="B122" s="356" t="s">
        <v>281</v>
      </c>
      <c r="C122" s="357" t="s">
        <v>717</v>
      </c>
      <c r="D122" s="379" t="s">
        <v>356</v>
      </c>
      <c r="E122" s="364">
        <v>771933.51</v>
      </c>
      <c r="F122" s="353" t="s">
        <v>1</v>
      </c>
      <c r="G122" s="358"/>
      <c r="H122" s="365">
        <v>2271933.5099999998</v>
      </c>
      <c r="I122" s="339"/>
      <c r="J122" s="343" t="s">
        <v>711</v>
      </c>
    </row>
    <row r="123" spans="1:12" ht="38.25" x14ac:dyDescent="0.25">
      <c r="A123" s="355" t="s">
        <v>90</v>
      </c>
      <c r="B123" s="356" t="s">
        <v>283</v>
      </c>
      <c r="C123" s="418" t="s">
        <v>210</v>
      </c>
      <c r="D123" s="373" t="s">
        <v>118</v>
      </c>
      <c r="E123" s="375">
        <v>1500000</v>
      </c>
      <c r="F123" s="353" t="s">
        <v>2</v>
      </c>
      <c r="G123" s="358"/>
      <c r="H123" s="365">
        <v>2823309.19</v>
      </c>
      <c r="I123" s="339"/>
      <c r="J123" s="343" t="s">
        <v>564</v>
      </c>
      <c r="L123" s="233"/>
    </row>
    <row r="124" spans="1:12" s="598" customFormat="1" ht="38.25" x14ac:dyDescent="0.25">
      <c r="A124" s="355" t="s">
        <v>90</v>
      </c>
      <c r="B124" s="356" t="s">
        <v>283</v>
      </c>
      <c r="C124" s="418" t="s">
        <v>677</v>
      </c>
      <c r="D124" s="373" t="s">
        <v>270</v>
      </c>
      <c r="E124" s="375">
        <v>985000</v>
      </c>
      <c r="F124" s="353" t="s">
        <v>2</v>
      </c>
      <c r="G124" s="358"/>
      <c r="H124" s="365">
        <v>2823309.19</v>
      </c>
      <c r="I124" s="339"/>
      <c r="J124" s="343" t="s">
        <v>678</v>
      </c>
    </row>
    <row r="125" spans="1:12" ht="38.25" x14ac:dyDescent="0.25">
      <c r="A125" s="355" t="s">
        <v>90</v>
      </c>
      <c r="B125" s="356" t="s">
        <v>282</v>
      </c>
      <c r="C125" s="357" t="s">
        <v>623</v>
      </c>
      <c r="D125" s="379" t="s">
        <v>631</v>
      </c>
      <c r="E125" s="375">
        <v>537519</v>
      </c>
      <c r="F125" s="353" t="s">
        <v>3</v>
      </c>
      <c r="G125" s="358"/>
      <c r="H125" s="365">
        <v>3037519.33</v>
      </c>
      <c r="I125" s="339"/>
      <c r="J125" s="343" t="s">
        <v>622</v>
      </c>
      <c r="K125" s="233"/>
    </row>
    <row r="126" spans="1:12" ht="38.25" x14ac:dyDescent="0.25">
      <c r="A126" s="355" t="s">
        <v>90</v>
      </c>
      <c r="B126" s="356" t="s">
        <v>282</v>
      </c>
      <c r="C126" s="357" t="s">
        <v>736</v>
      </c>
      <c r="D126" s="356" t="s">
        <v>166</v>
      </c>
      <c r="E126" s="375">
        <v>2500000</v>
      </c>
      <c r="F126" s="353" t="s">
        <v>3</v>
      </c>
      <c r="G126" s="358"/>
      <c r="H126" s="365">
        <v>3037519.33</v>
      </c>
      <c r="I126" s="339"/>
      <c r="J126" s="343" t="s">
        <v>622</v>
      </c>
      <c r="K126" s="233"/>
    </row>
    <row r="127" spans="1:12" ht="38.25" x14ac:dyDescent="0.25">
      <c r="A127" s="355" t="s">
        <v>90</v>
      </c>
      <c r="B127" s="356" t="s">
        <v>284</v>
      </c>
      <c r="C127" s="357" t="s">
        <v>379</v>
      </c>
      <c r="D127" s="356" t="s">
        <v>380</v>
      </c>
      <c r="E127" s="364">
        <v>556000</v>
      </c>
      <c r="F127" s="353" t="s">
        <v>266</v>
      </c>
      <c r="G127" s="358"/>
      <c r="H127" s="365">
        <v>1220666.03</v>
      </c>
      <c r="I127" s="339"/>
      <c r="J127" s="343" t="s">
        <v>647</v>
      </c>
    </row>
    <row r="128" spans="1:12" ht="51" x14ac:dyDescent="0.25">
      <c r="A128" s="355" t="s">
        <v>90</v>
      </c>
      <c r="B128" s="356" t="s">
        <v>284</v>
      </c>
      <c r="C128" s="357" t="s">
        <v>650</v>
      </c>
      <c r="D128" s="617" t="s">
        <v>651</v>
      </c>
      <c r="E128" s="555">
        <v>464000</v>
      </c>
      <c r="F128" s="353" t="s">
        <v>1</v>
      </c>
      <c r="G128" s="358"/>
      <c r="H128" s="365">
        <v>1220666.03</v>
      </c>
      <c r="I128" s="339"/>
      <c r="J128" s="343" t="s">
        <v>652</v>
      </c>
      <c r="K128" s="233"/>
    </row>
    <row r="129" spans="1:11" ht="51" x14ac:dyDescent="0.25">
      <c r="A129" s="355" t="s">
        <v>90</v>
      </c>
      <c r="B129" s="356" t="s">
        <v>284</v>
      </c>
      <c r="C129" s="357" t="s">
        <v>650</v>
      </c>
      <c r="D129" s="617" t="s">
        <v>653</v>
      </c>
      <c r="E129" s="555">
        <f>50000+120666.03+30000</f>
        <v>200666.03</v>
      </c>
      <c r="F129" s="353" t="s">
        <v>1</v>
      </c>
      <c r="G129" s="358"/>
      <c r="H129" s="365">
        <v>1220666.03</v>
      </c>
      <c r="I129" s="339"/>
      <c r="J129" s="343" t="s">
        <v>652</v>
      </c>
    </row>
    <row r="130" spans="1:11" ht="28.5" customHeight="1" x14ac:dyDescent="0.25">
      <c r="A130" s="509" t="s">
        <v>90</v>
      </c>
      <c r="B130" s="356" t="s">
        <v>109</v>
      </c>
      <c r="C130" s="357" t="s">
        <v>592</v>
      </c>
      <c r="D130" s="356" t="s">
        <v>109</v>
      </c>
      <c r="E130" s="365">
        <v>3448635.84</v>
      </c>
      <c r="F130" s="353" t="s">
        <v>1</v>
      </c>
      <c r="G130" s="358"/>
      <c r="H130" s="365">
        <v>3448635.84</v>
      </c>
      <c r="I130" s="339" t="s">
        <v>729</v>
      </c>
      <c r="J130" s="343" t="s">
        <v>593</v>
      </c>
      <c r="K130" s="233"/>
    </row>
    <row r="131" spans="1:11" x14ac:dyDescent="0.25">
      <c r="A131" s="510"/>
      <c r="B131" s="63"/>
      <c r="C131" s="264" t="s">
        <v>229</v>
      </c>
      <c r="D131" s="63"/>
      <c r="E131" s="578"/>
      <c r="F131" s="353"/>
      <c r="G131" s="284">
        <f>SUM(E108:E130)</f>
        <v>20878846.940000001</v>
      </c>
      <c r="H131" s="297"/>
      <c r="I131" s="345"/>
      <c r="J131" s="343"/>
    </row>
    <row r="132" spans="1:11" s="540" customFormat="1" ht="38.25" x14ac:dyDescent="0.25">
      <c r="A132" s="330" t="s">
        <v>91</v>
      </c>
      <c r="B132" s="331"/>
      <c r="C132" s="314" t="s">
        <v>147</v>
      </c>
      <c r="D132" s="331"/>
      <c r="E132" s="579"/>
      <c r="F132" s="309"/>
      <c r="G132" s="332">
        <v>5667117.8099999996</v>
      </c>
      <c r="H132" s="333"/>
      <c r="I132" s="341" t="s">
        <v>185</v>
      </c>
      <c r="J132" s="539"/>
    </row>
    <row r="133" spans="1:11" ht="25.5" x14ac:dyDescent="0.25">
      <c r="A133" s="46" t="s">
        <v>91</v>
      </c>
      <c r="B133" s="16" t="s">
        <v>276</v>
      </c>
      <c r="C133" s="36" t="s">
        <v>233</v>
      </c>
      <c r="D133" s="270" t="s">
        <v>122</v>
      </c>
      <c r="E133" s="580">
        <v>700000</v>
      </c>
      <c r="F133" s="353" t="s">
        <v>5</v>
      </c>
      <c r="G133" s="261"/>
      <c r="H133" s="511">
        <v>700000</v>
      </c>
      <c r="I133" s="345"/>
      <c r="J133" s="344" t="s">
        <v>547</v>
      </c>
    </row>
    <row r="134" spans="1:11" ht="38.25" x14ac:dyDescent="0.25">
      <c r="A134" s="437" t="s">
        <v>91</v>
      </c>
      <c r="B134" s="373" t="s">
        <v>282</v>
      </c>
      <c r="C134" s="363" t="s">
        <v>289</v>
      </c>
      <c r="D134" s="603" t="s">
        <v>290</v>
      </c>
      <c r="E134" s="439">
        <v>2000000</v>
      </c>
      <c r="F134" s="353" t="s">
        <v>2</v>
      </c>
      <c r="G134" s="358"/>
      <c r="H134" s="365">
        <v>2000000</v>
      </c>
      <c r="I134" s="449"/>
      <c r="J134" s="343" t="s">
        <v>559</v>
      </c>
    </row>
    <row r="135" spans="1:11" ht="25.5" x14ac:dyDescent="0.25">
      <c r="A135" s="437" t="s">
        <v>91</v>
      </c>
      <c r="B135" s="373" t="s">
        <v>279</v>
      </c>
      <c r="C135" s="357" t="s">
        <v>302</v>
      </c>
      <c r="D135" s="389" t="s">
        <v>192</v>
      </c>
      <c r="E135" s="439">
        <v>2100000</v>
      </c>
      <c r="F135" s="353" t="s">
        <v>3</v>
      </c>
      <c r="G135" s="390"/>
      <c r="H135" s="391">
        <v>2100000</v>
      </c>
      <c r="I135" s="449"/>
      <c r="J135" s="344" t="s">
        <v>547</v>
      </c>
    </row>
    <row r="136" spans="1:11" ht="25.5" x14ac:dyDescent="0.25">
      <c r="A136" s="437" t="s">
        <v>91</v>
      </c>
      <c r="B136" s="373" t="s">
        <v>283</v>
      </c>
      <c r="C136" s="357" t="s">
        <v>244</v>
      </c>
      <c r="D136" s="373" t="s">
        <v>221</v>
      </c>
      <c r="E136" s="439">
        <v>867117.81</v>
      </c>
      <c r="F136" s="353"/>
      <c r="G136" s="390"/>
      <c r="H136" s="439">
        <v>867117.81</v>
      </c>
      <c r="I136" s="449"/>
      <c r="J136" s="344" t="s">
        <v>547</v>
      </c>
    </row>
    <row r="137" spans="1:11" ht="38.25" x14ac:dyDescent="0.25">
      <c r="A137" s="437" t="s">
        <v>91</v>
      </c>
      <c r="B137" s="373" t="s">
        <v>109</v>
      </c>
      <c r="C137" s="357" t="s">
        <v>595</v>
      </c>
      <c r="D137" s="373" t="s">
        <v>109</v>
      </c>
      <c r="E137" s="439">
        <v>2290000</v>
      </c>
      <c r="F137" s="353" t="s">
        <v>3</v>
      </c>
      <c r="G137" s="390"/>
      <c r="H137" s="439">
        <v>2290000</v>
      </c>
      <c r="I137" s="449"/>
      <c r="J137" s="354" t="s">
        <v>619</v>
      </c>
    </row>
    <row r="138" spans="1:11" x14ac:dyDescent="0.25">
      <c r="A138" s="18"/>
      <c r="B138" s="63"/>
      <c r="C138" s="277" t="s">
        <v>229</v>
      </c>
      <c r="D138" s="63"/>
      <c r="E138" s="580"/>
      <c r="F138" s="353"/>
      <c r="G138" s="512">
        <f>SUM(E133:E136)</f>
        <v>5667117.8100000005</v>
      </c>
      <c r="H138" s="513"/>
      <c r="I138" s="345"/>
      <c r="J138" s="343"/>
    </row>
    <row r="139" spans="1:11" s="540" customFormat="1" ht="38.25" x14ac:dyDescent="0.25">
      <c r="A139" s="330" t="s">
        <v>93</v>
      </c>
      <c r="B139" s="331"/>
      <c r="C139" s="314" t="s">
        <v>136</v>
      </c>
      <c r="D139" s="331"/>
      <c r="E139" s="579"/>
      <c r="F139" s="309"/>
      <c r="G139" s="320">
        <v>12883589.68</v>
      </c>
      <c r="H139" s="334"/>
      <c r="I139" s="341" t="s">
        <v>261</v>
      </c>
      <c r="J139" s="541"/>
    </row>
    <row r="140" spans="1:11" ht="25.5" x14ac:dyDescent="0.25">
      <c r="A140" s="18" t="s">
        <v>93</v>
      </c>
      <c r="B140" s="16" t="s">
        <v>109</v>
      </c>
      <c r="C140" s="277" t="s">
        <v>236</v>
      </c>
      <c r="D140" s="16" t="s">
        <v>109</v>
      </c>
      <c r="E140" s="578">
        <v>3889589.68</v>
      </c>
      <c r="F140" s="353" t="s">
        <v>3</v>
      </c>
      <c r="G140" s="260"/>
      <c r="H140" s="278">
        <v>12883589.68</v>
      </c>
      <c r="I140" s="343"/>
      <c r="J140" s="344" t="s">
        <v>547</v>
      </c>
    </row>
    <row r="141" spans="1:11" ht="25.5" x14ac:dyDescent="0.25">
      <c r="A141" s="18" t="s">
        <v>93</v>
      </c>
      <c r="B141" s="16" t="s">
        <v>109</v>
      </c>
      <c r="C141" s="277" t="s">
        <v>541</v>
      </c>
      <c r="D141" s="16" t="s">
        <v>109</v>
      </c>
      <c r="E141" s="578">
        <v>3900000</v>
      </c>
      <c r="F141" s="353" t="s">
        <v>3</v>
      </c>
      <c r="G141" s="260"/>
      <c r="H141" s="278">
        <v>12883589.68</v>
      </c>
      <c r="I141" s="343" t="s">
        <v>540</v>
      </c>
      <c r="J141" s="344" t="s">
        <v>547</v>
      </c>
    </row>
    <row r="142" spans="1:11" ht="44.25" customHeight="1" x14ac:dyDescent="0.25">
      <c r="A142" s="18" t="s">
        <v>93</v>
      </c>
      <c r="B142" s="16" t="s">
        <v>109</v>
      </c>
      <c r="C142" s="277" t="s">
        <v>542</v>
      </c>
      <c r="D142" s="16" t="s">
        <v>109</v>
      </c>
      <c r="E142" s="578">
        <v>3900000</v>
      </c>
      <c r="F142" s="353" t="s">
        <v>3</v>
      </c>
      <c r="G142" s="260"/>
      <c r="H142" s="278">
        <v>12883589.68</v>
      </c>
      <c r="I142" s="343" t="s">
        <v>540</v>
      </c>
      <c r="J142" s="344" t="s">
        <v>547</v>
      </c>
    </row>
    <row r="143" spans="1:11" ht="49.5" customHeight="1" x14ac:dyDescent="0.25">
      <c r="A143" s="18" t="s">
        <v>93</v>
      </c>
      <c r="B143" s="16" t="s">
        <v>109</v>
      </c>
      <c r="C143" s="277" t="s">
        <v>538</v>
      </c>
      <c r="D143" s="16" t="s">
        <v>536</v>
      </c>
      <c r="E143" s="578">
        <v>1200000</v>
      </c>
      <c r="F143" s="353" t="s">
        <v>5</v>
      </c>
      <c r="G143" s="260"/>
      <c r="H143" s="278">
        <v>12883589.68</v>
      </c>
      <c r="I143" s="343" t="s">
        <v>539</v>
      </c>
      <c r="J143" s="344" t="s">
        <v>609</v>
      </c>
    </row>
    <row r="144" spans="1:11" ht="86.25" customHeight="1" x14ac:dyDescent="0.25">
      <c r="A144" s="18" t="s">
        <v>93</v>
      </c>
      <c r="B144" s="63" t="s">
        <v>109</v>
      </c>
      <c r="C144" s="130" t="s">
        <v>171</v>
      </c>
      <c r="D144" s="63" t="s">
        <v>109</v>
      </c>
      <c r="E144" s="578">
        <v>3000000</v>
      </c>
      <c r="F144" s="353" t="s">
        <v>6</v>
      </c>
      <c r="G144" s="260"/>
      <c r="H144" s="278">
        <v>12883589.68</v>
      </c>
      <c r="I144" s="343" t="s">
        <v>537</v>
      </c>
      <c r="J144" s="344" t="s">
        <v>547</v>
      </c>
    </row>
    <row r="145" spans="1:13" x14ac:dyDescent="0.25">
      <c r="A145" s="18"/>
      <c r="B145" s="63"/>
      <c r="C145" s="264" t="s">
        <v>229</v>
      </c>
      <c r="D145" s="63"/>
      <c r="E145" s="578"/>
      <c r="F145" s="353"/>
      <c r="G145" s="506">
        <f>E140+E141+E142+E143</f>
        <v>12889589.68</v>
      </c>
      <c r="H145" s="514"/>
      <c r="I145" s="343"/>
      <c r="J145" s="343"/>
    </row>
    <row r="146" spans="1:13" s="540" customFormat="1" ht="89.25" customHeight="1" x14ac:dyDescent="0.25">
      <c r="A146" s="330" t="s">
        <v>94</v>
      </c>
      <c r="B146" s="331"/>
      <c r="C146" s="335" t="s">
        <v>51</v>
      </c>
      <c r="D146" s="331"/>
      <c r="E146" s="579"/>
      <c r="F146" s="309"/>
      <c r="G146" s="332">
        <v>4775196.75</v>
      </c>
      <c r="H146" s="333"/>
      <c r="I146" s="349" t="s">
        <v>260</v>
      </c>
      <c r="J146" s="539"/>
      <c r="K146" s="632"/>
      <c r="L146" s="632"/>
    </row>
    <row r="147" spans="1:13" ht="35.25" customHeight="1" x14ac:dyDescent="0.25">
      <c r="A147" s="437" t="s">
        <v>94</v>
      </c>
      <c r="B147" s="373" t="s">
        <v>281</v>
      </c>
      <c r="C147" s="357" t="s">
        <v>718</v>
      </c>
      <c r="D147" s="389" t="s">
        <v>120</v>
      </c>
      <c r="E147" s="375">
        <v>1525784.29</v>
      </c>
      <c r="F147" s="353" t="s">
        <v>4</v>
      </c>
      <c r="G147" s="423"/>
      <c r="H147" s="440">
        <v>1525784.29</v>
      </c>
      <c r="I147" s="339"/>
      <c r="J147" s="344" t="s">
        <v>714</v>
      </c>
    </row>
    <row r="148" spans="1:13" ht="47.25" customHeight="1" x14ac:dyDescent="0.25">
      <c r="A148" s="441" t="s">
        <v>94</v>
      </c>
      <c r="B148" s="373" t="s">
        <v>279</v>
      </c>
      <c r="C148" s="357" t="s">
        <v>303</v>
      </c>
      <c r="D148" s="389" t="s">
        <v>268</v>
      </c>
      <c r="E148" s="439">
        <v>1500000</v>
      </c>
      <c r="F148" s="353" t="s">
        <v>2</v>
      </c>
      <c r="G148" s="423"/>
      <c r="H148" s="440">
        <v>1500000</v>
      </c>
      <c r="I148" s="339"/>
      <c r="J148" s="344" t="s">
        <v>547</v>
      </c>
    </row>
    <row r="149" spans="1:13" s="598" customFormat="1" ht="47.25" customHeight="1" x14ac:dyDescent="0.25">
      <c r="A149" s="441" t="s">
        <v>94</v>
      </c>
      <c r="B149" s="373" t="s">
        <v>283</v>
      </c>
      <c r="C149" s="363" t="s">
        <v>680</v>
      </c>
      <c r="D149" s="371" t="s">
        <v>400</v>
      </c>
      <c r="E149" s="439">
        <v>220743</v>
      </c>
      <c r="F149" s="353" t="s">
        <v>5</v>
      </c>
      <c r="G149" s="423"/>
      <c r="H149" s="440">
        <v>1000000</v>
      </c>
      <c r="I149" s="339"/>
      <c r="J149" s="343" t="s">
        <v>681</v>
      </c>
      <c r="K149" s="605"/>
      <c r="L149" s="605"/>
    </row>
    <row r="150" spans="1:13" ht="47.25" customHeight="1" x14ac:dyDescent="0.25">
      <c r="A150" s="441" t="s">
        <v>94</v>
      </c>
      <c r="B150" s="373" t="s">
        <v>283</v>
      </c>
      <c r="C150" s="410" t="s">
        <v>399</v>
      </c>
      <c r="D150" s="371" t="s">
        <v>396</v>
      </c>
      <c r="E150" s="439">
        <v>300000</v>
      </c>
      <c r="F150" s="353" t="s">
        <v>5</v>
      </c>
      <c r="G150" s="371"/>
      <c r="H150" s="440">
        <v>1000000</v>
      </c>
      <c r="I150" s="339"/>
      <c r="J150" s="343" t="s">
        <v>563</v>
      </c>
    </row>
    <row r="151" spans="1:13" ht="47.25" customHeight="1" x14ac:dyDescent="0.25">
      <c r="A151" s="441" t="s">
        <v>94</v>
      </c>
      <c r="B151" s="373" t="s">
        <v>283</v>
      </c>
      <c r="C151" s="363" t="s">
        <v>679</v>
      </c>
      <c r="D151" s="371" t="s">
        <v>578</v>
      </c>
      <c r="E151" s="439">
        <v>205297.31</v>
      </c>
      <c r="F151" s="353" t="s">
        <v>5</v>
      </c>
      <c r="G151" s="371"/>
      <c r="H151" s="440">
        <v>1000000</v>
      </c>
      <c r="I151" s="339"/>
      <c r="J151" s="343" t="s">
        <v>682</v>
      </c>
      <c r="L151" s="233"/>
    </row>
    <row r="152" spans="1:13" ht="47.25" customHeight="1" x14ac:dyDescent="0.25">
      <c r="A152" s="441" t="s">
        <v>94</v>
      </c>
      <c r="B152" s="373" t="s">
        <v>283</v>
      </c>
      <c r="C152" s="363" t="s">
        <v>684</v>
      </c>
      <c r="D152" s="371" t="s">
        <v>683</v>
      </c>
      <c r="E152" s="439">
        <v>273969.69</v>
      </c>
      <c r="F152" s="353" t="s">
        <v>5</v>
      </c>
      <c r="G152" s="371"/>
      <c r="H152" s="440">
        <v>1000000</v>
      </c>
      <c r="I152" s="339"/>
      <c r="J152" s="343" t="s">
        <v>682</v>
      </c>
      <c r="L152" s="233"/>
      <c r="M152" s="233"/>
    </row>
    <row r="153" spans="1:13" ht="47.25" customHeight="1" x14ac:dyDescent="0.25">
      <c r="A153" s="441" t="s">
        <v>94</v>
      </c>
      <c r="B153" s="373" t="s">
        <v>277</v>
      </c>
      <c r="C153" s="363" t="s">
        <v>640</v>
      </c>
      <c r="D153" s="373" t="s">
        <v>641</v>
      </c>
      <c r="E153" s="374">
        <v>214000</v>
      </c>
      <c r="F153" s="353" t="s">
        <v>4</v>
      </c>
      <c r="G153" s="371"/>
      <c r="H153" s="440">
        <v>492484.03</v>
      </c>
      <c r="I153" s="339"/>
      <c r="J153" s="343" t="s">
        <v>633</v>
      </c>
    </row>
    <row r="154" spans="1:13" ht="47.25" customHeight="1" x14ac:dyDescent="0.25">
      <c r="A154" s="441" t="s">
        <v>94</v>
      </c>
      <c r="B154" s="373" t="s">
        <v>277</v>
      </c>
      <c r="C154" s="363" t="s">
        <v>642</v>
      </c>
      <c r="D154" s="373" t="s">
        <v>416</v>
      </c>
      <c r="E154" s="374">
        <v>278484.03000000003</v>
      </c>
      <c r="F154" s="353" t="s">
        <v>4</v>
      </c>
      <c r="G154" s="371"/>
      <c r="H154" s="440">
        <v>492484.03</v>
      </c>
      <c r="I154" s="339"/>
      <c r="J154" s="343" t="s">
        <v>633</v>
      </c>
    </row>
    <row r="155" spans="1:13" ht="47.25" customHeight="1" x14ac:dyDescent="0.25">
      <c r="A155" s="441" t="s">
        <v>94</v>
      </c>
      <c r="B155" s="373" t="s">
        <v>284</v>
      </c>
      <c r="C155" s="277" t="s">
        <v>654</v>
      </c>
      <c r="D155" s="267" t="s">
        <v>380</v>
      </c>
      <c r="E155" s="298">
        <v>256927.73</v>
      </c>
      <c r="F155" s="618" t="s">
        <v>4</v>
      </c>
      <c r="G155" s="371"/>
      <c r="H155" s="440">
        <v>256927.73</v>
      </c>
      <c r="I155" s="339"/>
      <c r="J155" s="343" t="s">
        <v>655</v>
      </c>
    </row>
    <row r="156" spans="1:13" x14ac:dyDescent="0.25">
      <c r="A156" s="437"/>
      <c r="B156" s="373"/>
      <c r="C156" s="410" t="s">
        <v>229</v>
      </c>
      <c r="D156" s="373"/>
      <c r="E156" s="439"/>
      <c r="F156" s="353"/>
      <c r="G156" s="515">
        <f>SUM(E147:E151)</f>
        <v>3751824.6</v>
      </c>
      <c r="H156" s="516"/>
      <c r="I156" s="449"/>
      <c r="J156" s="343"/>
    </row>
    <row r="157" spans="1:13" s="540" customFormat="1" ht="44.25" customHeight="1" x14ac:dyDescent="0.25">
      <c r="A157" s="330" t="s">
        <v>52</v>
      </c>
      <c r="B157" s="331"/>
      <c r="C157" s="314" t="s">
        <v>137</v>
      </c>
      <c r="D157" s="331"/>
      <c r="E157" s="579"/>
      <c r="F157" s="309"/>
      <c r="G157" s="332">
        <v>747029.17</v>
      </c>
      <c r="H157" s="333"/>
      <c r="I157" s="341" t="s">
        <v>237</v>
      </c>
      <c r="J157" s="539"/>
    </row>
    <row r="158" spans="1:13" ht="51" customHeight="1" x14ac:dyDescent="0.25">
      <c r="A158" s="18" t="s">
        <v>52</v>
      </c>
      <c r="B158" s="16" t="s">
        <v>109</v>
      </c>
      <c r="C158" s="13" t="s">
        <v>543</v>
      </c>
      <c r="D158" s="16" t="s">
        <v>109</v>
      </c>
      <c r="E158" s="578">
        <v>373514.59</v>
      </c>
      <c r="F158" s="353"/>
      <c r="G158" s="260"/>
      <c r="H158" s="296">
        <v>747029.18</v>
      </c>
      <c r="I158" s="345"/>
      <c r="J158" s="344" t="s">
        <v>547</v>
      </c>
      <c r="K158" s="233"/>
    </row>
    <row r="159" spans="1:13" ht="51" customHeight="1" x14ac:dyDescent="0.25">
      <c r="A159" s="18" t="s">
        <v>52</v>
      </c>
      <c r="B159" s="16" t="s">
        <v>109</v>
      </c>
      <c r="C159" s="13" t="s">
        <v>544</v>
      </c>
      <c r="D159" s="16" t="s">
        <v>109</v>
      </c>
      <c r="E159" s="578">
        <v>373514.59</v>
      </c>
      <c r="F159" s="353"/>
      <c r="G159" s="260"/>
      <c r="H159" s="296">
        <v>747029.18</v>
      </c>
      <c r="I159" s="345"/>
      <c r="J159" s="344" t="s">
        <v>547</v>
      </c>
    </row>
    <row r="160" spans="1:13" x14ac:dyDescent="0.25">
      <c r="A160" s="18"/>
      <c r="B160" s="16"/>
      <c r="C160" s="264" t="s">
        <v>229</v>
      </c>
      <c r="D160" s="16"/>
      <c r="E160" s="578"/>
      <c r="F160" s="353"/>
      <c r="G160" s="265">
        <f>SUM(E158:E159)</f>
        <v>747029.18</v>
      </c>
      <c r="H160" s="414"/>
      <c r="I160" s="345"/>
      <c r="J160" s="343"/>
    </row>
    <row r="161" spans="1:11" s="540" customFormat="1" ht="41.25" customHeight="1" x14ac:dyDescent="0.25">
      <c r="A161" s="330" t="s">
        <v>54</v>
      </c>
      <c r="B161" s="331"/>
      <c r="C161" s="314" t="s">
        <v>148</v>
      </c>
      <c r="D161" s="331"/>
      <c r="E161" s="579"/>
      <c r="F161" s="309"/>
      <c r="G161" s="332">
        <v>19273902.350000001</v>
      </c>
      <c r="H161" s="333"/>
      <c r="I161" s="341"/>
      <c r="J161" s="539"/>
    </row>
    <row r="162" spans="1:11" ht="33.75" customHeight="1" x14ac:dyDescent="0.25">
      <c r="A162" s="143" t="s">
        <v>54</v>
      </c>
      <c r="B162" s="373" t="s">
        <v>109</v>
      </c>
      <c r="C162" s="357" t="s">
        <v>121</v>
      </c>
      <c r="D162" s="373" t="s">
        <v>109</v>
      </c>
      <c r="E162" s="375">
        <v>4100000</v>
      </c>
      <c r="F162" s="353" t="s">
        <v>5</v>
      </c>
      <c r="G162" s="371"/>
      <c r="H162" s="375">
        <v>7100000</v>
      </c>
      <c r="I162" s="449"/>
      <c r="J162" s="344" t="s">
        <v>547</v>
      </c>
    </row>
    <row r="163" spans="1:11" ht="33.75" customHeight="1" x14ac:dyDescent="0.25">
      <c r="A163" s="143" t="s">
        <v>54</v>
      </c>
      <c r="B163" s="419" t="s">
        <v>109</v>
      </c>
      <c r="C163" s="280" t="s">
        <v>613</v>
      </c>
      <c r="D163" s="373" t="s">
        <v>109</v>
      </c>
      <c r="E163" s="592">
        <v>1500000</v>
      </c>
      <c r="F163" s="381" t="s">
        <v>3</v>
      </c>
      <c r="G163" s="450"/>
      <c r="H163" s="375">
        <v>7100000</v>
      </c>
      <c r="I163" s="449"/>
      <c r="J163" s="354" t="s">
        <v>619</v>
      </c>
    </row>
    <row r="164" spans="1:11" ht="33.75" customHeight="1" x14ac:dyDescent="0.25">
      <c r="A164" s="143" t="s">
        <v>54</v>
      </c>
      <c r="B164" s="419" t="s">
        <v>109</v>
      </c>
      <c r="C164" s="280" t="s">
        <v>614</v>
      </c>
      <c r="D164" s="373" t="s">
        <v>109</v>
      </c>
      <c r="E164" s="439">
        <v>1500000</v>
      </c>
      <c r="F164" s="381" t="s">
        <v>3</v>
      </c>
      <c r="G164" s="450"/>
      <c r="H164" s="375">
        <v>7100000</v>
      </c>
      <c r="I164" s="449"/>
      <c r="J164" s="354" t="s">
        <v>619</v>
      </c>
    </row>
    <row r="165" spans="1:11" ht="33.75" customHeight="1" x14ac:dyDescent="0.25">
      <c r="A165" s="425" t="s">
        <v>54</v>
      </c>
      <c r="B165" s="442" t="s">
        <v>276</v>
      </c>
      <c r="C165" s="397" t="s">
        <v>668</v>
      </c>
      <c r="D165" s="427" t="s">
        <v>497</v>
      </c>
      <c r="E165" s="581">
        <v>310123</v>
      </c>
      <c r="F165" s="451" t="s">
        <v>0</v>
      </c>
      <c r="G165" s="452"/>
      <c r="H165" s="354">
        <v>620260.02</v>
      </c>
      <c r="I165" s="396"/>
      <c r="J165" s="343" t="s">
        <v>666</v>
      </c>
    </row>
    <row r="166" spans="1:11" ht="33.75" customHeight="1" x14ac:dyDescent="0.25">
      <c r="A166" s="143" t="s">
        <v>54</v>
      </c>
      <c r="B166" s="419" t="s">
        <v>276</v>
      </c>
      <c r="C166" s="357" t="s">
        <v>499</v>
      </c>
      <c r="D166" s="373" t="s">
        <v>433</v>
      </c>
      <c r="E166" s="581">
        <v>310123</v>
      </c>
      <c r="F166" s="381" t="s">
        <v>0</v>
      </c>
      <c r="G166" s="452"/>
      <c r="H166" s="354">
        <v>620260.02</v>
      </c>
      <c r="I166" s="454"/>
      <c r="J166" s="343" t="s">
        <v>666</v>
      </c>
    </row>
    <row r="167" spans="1:11" ht="33.75" customHeight="1" x14ac:dyDescent="0.25">
      <c r="A167" s="143" t="s">
        <v>54</v>
      </c>
      <c r="B167" s="356" t="s">
        <v>277</v>
      </c>
      <c r="C167" s="36" t="s">
        <v>646</v>
      </c>
      <c r="D167" s="373" t="s">
        <v>339</v>
      </c>
      <c r="E167" s="631">
        <v>256275.25</v>
      </c>
      <c r="F167" s="353" t="s">
        <v>3</v>
      </c>
      <c r="G167" s="358"/>
      <c r="H167" s="365">
        <v>2006275.25</v>
      </c>
      <c r="I167" s="339"/>
      <c r="J167" s="343" t="s">
        <v>643</v>
      </c>
    </row>
    <row r="168" spans="1:11" ht="33.75" customHeight="1" x14ac:dyDescent="0.25">
      <c r="A168" s="143" t="s">
        <v>54</v>
      </c>
      <c r="B168" s="356" t="s">
        <v>277</v>
      </c>
      <c r="C168" s="619" t="s">
        <v>645</v>
      </c>
      <c r="D168" s="373" t="s">
        <v>337</v>
      </c>
      <c r="E168" s="631">
        <v>250000</v>
      </c>
      <c r="F168" s="353" t="s">
        <v>1</v>
      </c>
      <c r="G168" s="358"/>
      <c r="H168" s="365">
        <v>2006275.25</v>
      </c>
      <c r="I168" s="339"/>
      <c r="J168" s="343" t="s">
        <v>643</v>
      </c>
    </row>
    <row r="169" spans="1:11" ht="33.75" customHeight="1" x14ac:dyDescent="0.25">
      <c r="A169" s="143" t="s">
        <v>54</v>
      </c>
      <c r="B169" s="356" t="s">
        <v>277</v>
      </c>
      <c r="C169" s="620" t="s">
        <v>415</v>
      </c>
      <c r="D169" s="373" t="s">
        <v>416</v>
      </c>
      <c r="E169" s="631">
        <v>1500000</v>
      </c>
      <c r="F169" s="353" t="s">
        <v>5</v>
      </c>
      <c r="G169" s="358"/>
      <c r="H169" s="365">
        <v>2006275.25</v>
      </c>
      <c r="I169" s="339"/>
      <c r="J169" s="343" t="s">
        <v>643</v>
      </c>
    </row>
    <row r="170" spans="1:11" ht="33.75" customHeight="1" x14ac:dyDescent="0.25">
      <c r="A170" s="360" t="s">
        <v>54</v>
      </c>
      <c r="B170" s="356" t="s">
        <v>278</v>
      </c>
      <c r="C170" s="357" t="s">
        <v>322</v>
      </c>
      <c r="D170" s="373" t="s">
        <v>317</v>
      </c>
      <c r="E170" s="364">
        <v>404838.03</v>
      </c>
      <c r="F170" s="353" t="s">
        <v>1</v>
      </c>
      <c r="G170" s="358"/>
      <c r="H170" s="365">
        <v>690260.26</v>
      </c>
      <c r="I170" s="444"/>
      <c r="J170" s="621" t="s">
        <v>671</v>
      </c>
      <c r="K170" s="604"/>
    </row>
    <row r="171" spans="1:11" ht="33.75" customHeight="1" x14ac:dyDescent="0.25">
      <c r="A171" s="360" t="s">
        <v>54</v>
      </c>
      <c r="B171" s="356" t="s">
        <v>278</v>
      </c>
      <c r="C171" s="357" t="s">
        <v>323</v>
      </c>
      <c r="D171" s="445" t="s">
        <v>318</v>
      </c>
      <c r="E171" s="364">
        <v>285421.98</v>
      </c>
      <c r="F171" s="353" t="s">
        <v>1</v>
      </c>
      <c r="G171" s="358"/>
      <c r="H171" s="365">
        <v>690260.26</v>
      </c>
      <c r="I171" s="339"/>
      <c r="J171" s="343" t="s">
        <v>556</v>
      </c>
    </row>
    <row r="172" spans="1:11" ht="39" customHeight="1" x14ac:dyDescent="0.25">
      <c r="A172" s="448" t="s">
        <v>54</v>
      </c>
      <c r="B172" s="356" t="s">
        <v>279</v>
      </c>
      <c r="C172" s="357" t="s">
        <v>304</v>
      </c>
      <c r="D172" s="268" t="s">
        <v>306</v>
      </c>
      <c r="E172" s="375">
        <v>650000.18000000005</v>
      </c>
      <c r="F172" s="353" t="s">
        <v>4</v>
      </c>
      <c r="G172" s="358"/>
      <c r="H172" s="365">
        <v>1472694.18</v>
      </c>
      <c r="I172" s="339"/>
      <c r="J172" s="343" t="s">
        <v>627</v>
      </c>
      <c r="K172" s="233"/>
    </row>
    <row r="173" spans="1:11" ht="33.75" customHeight="1" x14ac:dyDescent="0.25">
      <c r="A173" s="448" t="s">
        <v>54</v>
      </c>
      <c r="B173" s="356" t="s">
        <v>279</v>
      </c>
      <c r="C173" s="36" t="s">
        <v>599</v>
      </c>
      <c r="D173" s="270" t="s">
        <v>192</v>
      </c>
      <c r="E173" s="555">
        <v>341847</v>
      </c>
      <c r="F173" s="353" t="s">
        <v>4</v>
      </c>
      <c r="G173" s="358"/>
      <c r="H173" s="365">
        <v>1472694.18</v>
      </c>
      <c r="I173" s="339"/>
      <c r="J173" s="280" t="s">
        <v>628</v>
      </c>
    </row>
    <row r="174" spans="1:11" ht="33.75" customHeight="1" x14ac:dyDescent="0.25">
      <c r="A174" s="634" t="s">
        <v>54</v>
      </c>
      <c r="B174" s="371" t="s">
        <v>279</v>
      </c>
      <c r="C174" s="357" t="s">
        <v>734</v>
      </c>
      <c r="D174" s="389" t="s">
        <v>310</v>
      </c>
      <c r="E174" s="614">
        <v>480847</v>
      </c>
      <c r="F174" s="381" t="s">
        <v>4</v>
      </c>
      <c r="G174" s="358"/>
      <c r="H174" s="365">
        <v>1472694.18</v>
      </c>
      <c r="I174" s="396"/>
      <c r="J174" s="280" t="s">
        <v>628</v>
      </c>
    </row>
    <row r="175" spans="1:11" ht="33.75" customHeight="1" x14ac:dyDescent="0.25">
      <c r="A175" s="448" t="s">
        <v>54</v>
      </c>
      <c r="B175" s="356" t="s">
        <v>280</v>
      </c>
      <c r="C175" s="424" t="s">
        <v>530</v>
      </c>
      <c r="D175" s="392" t="s">
        <v>117</v>
      </c>
      <c r="E175" s="377">
        <v>476206.68</v>
      </c>
      <c r="F175" s="353" t="s">
        <v>5</v>
      </c>
      <c r="G175" s="358"/>
      <c r="H175" s="365">
        <v>575825.57999999996</v>
      </c>
      <c r="I175" s="339"/>
      <c r="J175" s="343" t="s">
        <v>596</v>
      </c>
    </row>
    <row r="176" spans="1:11" ht="33.75" customHeight="1" x14ac:dyDescent="0.25">
      <c r="A176" s="448" t="s">
        <v>54</v>
      </c>
      <c r="B176" s="356" t="s">
        <v>280</v>
      </c>
      <c r="C176" s="357" t="s">
        <v>384</v>
      </c>
      <c r="D176" s="392" t="s">
        <v>381</v>
      </c>
      <c r="E176" s="364">
        <v>270000</v>
      </c>
      <c r="F176" s="353" t="s">
        <v>0</v>
      </c>
      <c r="G176" s="358"/>
      <c r="H176" s="365">
        <v>628505.22</v>
      </c>
      <c r="I176" s="339"/>
      <c r="J176" s="343" t="s">
        <v>596</v>
      </c>
    </row>
    <row r="177" spans="1:12" ht="33.75" customHeight="1" x14ac:dyDescent="0.25">
      <c r="A177" s="448" t="s">
        <v>54</v>
      </c>
      <c r="B177" s="356" t="s">
        <v>280</v>
      </c>
      <c r="C177" s="357" t="s">
        <v>382</v>
      </c>
      <c r="D177" s="356" t="s">
        <v>383</v>
      </c>
      <c r="E177" s="364">
        <v>250251.28</v>
      </c>
      <c r="F177" s="353" t="s">
        <v>0</v>
      </c>
      <c r="G177" s="358"/>
      <c r="H177" s="365">
        <v>628505.22</v>
      </c>
      <c r="I177" s="339"/>
      <c r="J177" s="343" t="s">
        <v>596</v>
      </c>
      <c r="K177" s="233"/>
    </row>
    <row r="178" spans="1:12" ht="33.75" customHeight="1" x14ac:dyDescent="0.25">
      <c r="A178" s="143" t="s">
        <v>54</v>
      </c>
      <c r="B178" s="356" t="s">
        <v>281</v>
      </c>
      <c r="C178" s="357" t="s">
        <v>357</v>
      </c>
      <c r="D178" s="379" t="s">
        <v>363</v>
      </c>
      <c r="E178" s="364">
        <v>405389.84</v>
      </c>
      <c r="F178" s="353" t="s">
        <v>1</v>
      </c>
      <c r="G178" s="358"/>
      <c r="H178" s="365">
        <v>1845389.84</v>
      </c>
      <c r="I178" s="344"/>
      <c r="J178" s="343" t="s">
        <v>625</v>
      </c>
    </row>
    <row r="179" spans="1:12" ht="33.75" customHeight="1" x14ac:dyDescent="0.25">
      <c r="A179" s="355" t="s">
        <v>54</v>
      </c>
      <c r="B179" s="356" t="s">
        <v>281</v>
      </c>
      <c r="C179" s="357" t="s">
        <v>368</v>
      </c>
      <c r="D179" s="379" t="s">
        <v>352</v>
      </c>
      <c r="E179" s="364">
        <v>335000</v>
      </c>
      <c r="F179" s="353" t="s">
        <v>1</v>
      </c>
      <c r="G179" s="358"/>
      <c r="H179" s="365">
        <v>1845389.84</v>
      </c>
      <c r="I179" s="339"/>
      <c r="J179" s="343" t="s">
        <v>625</v>
      </c>
    </row>
    <row r="180" spans="1:12" ht="33.75" customHeight="1" x14ac:dyDescent="0.25">
      <c r="A180" s="355" t="s">
        <v>54</v>
      </c>
      <c r="B180" s="356" t="s">
        <v>281</v>
      </c>
      <c r="C180" s="357" t="s">
        <v>358</v>
      </c>
      <c r="D180" s="379" t="s">
        <v>361</v>
      </c>
      <c r="E180" s="364">
        <v>250000</v>
      </c>
      <c r="F180" s="353" t="s">
        <v>1</v>
      </c>
      <c r="G180" s="358"/>
      <c r="H180" s="365">
        <v>1845389.84</v>
      </c>
      <c r="I180" s="339"/>
      <c r="J180" s="343" t="s">
        <v>625</v>
      </c>
    </row>
    <row r="181" spans="1:12" ht="33.75" customHeight="1" x14ac:dyDescent="0.25">
      <c r="A181" s="355" t="s">
        <v>54</v>
      </c>
      <c r="B181" s="356" t="s">
        <v>281</v>
      </c>
      <c r="C181" s="357" t="s">
        <v>359</v>
      </c>
      <c r="D181" s="379" t="s">
        <v>362</v>
      </c>
      <c r="E181" s="364">
        <v>300000</v>
      </c>
      <c r="F181" s="353" t="s">
        <v>1</v>
      </c>
      <c r="G181" s="358"/>
      <c r="H181" s="365">
        <v>1845389.84</v>
      </c>
      <c r="I181" s="339"/>
      <c r="J181" s="343" t="s">
        <v>625</v>
      </c>
    </row>
    <row r="182" spans="1:12" s="598" customFormat="1" ht="33.75" customHeight="1" x14ac:dyDescent="0.25">
      <c r="A182" s="355" t="s">
        <v>54</v>
      </c>
      <c r="B182" s="356" t="s">
        <v>281</v>
      </c>
      <c r="C182" s="13" t="s">
        <v>620</v>
      </c>
      <c r="D182" s="622" t="s">
        <v>513</v>
      </c>
      <c r="E182" s="555">
        <v>205000</v>
      </c>
      <c r="F182" s="353" t="s">
        <v>1</v>
      </c>
      <c r="G182" s="358"/>
      <c r="H182" s="365">
        <v>1845389.84</v>
      </c>
      <c r="I182" s="339"/>
      <c r="J182" s="343" t="s">
        <v>626</v>
      </c>
    </row>
    <row r="183" spans="1:12" ht="33.75" customHeight="1" x14ac:dyDescent="0.25">
      <c r="A183" s="355" t="s">
        <v>54</v>
      </c>
      <c r="B183" s="356" t="s">
        <v>281</v>
      </c>
      <c r="C183" s="357" t="s">
        <v>719</v>
      </c>
      <c r="D183" s="379" t="s">
        <v>120</v>
      </c>
      <c r="E183" s="555">
        <v>350000</v>
      </c>
      <c r="F183" s="353" t="s">
        <v>1</v>
      </c>
      <c r="G183" s="358"/>
      <c r="H183" s="365">
        <v>1845389.84</v>
      </c>
      <c r="I183" s="339"/>
      <c r="J183" s="343" t="s">
        <v>720</v>
      </c>
    </row>
    <row r="184" spans="1:12" ht="33.75" customHeight="1" x14ac:dyDescent="0.25">
      <c r="A184" s="143" t="s">
        <v>54</v>
      </c>
      <c r="B184" s="356" t="s">
        <v>283</v>
      </c>
      <c r="C184" s="357" t="s">
        <v>401</v>
      </c>
      <c r="D184" s="373" t="s">
        <v>402</v>
      </c>
      <c r="E184" s="439">
        <v>1500000</v>
      </c>
      <c r="F184" s="379" t="s">
        <v>5</v>
      </c>
      <c r="G184" s="358"/>
      <c r="H184" s="391">
        <v>2069563.4</v>
      </c>
      <c r="I184" s="339"/>
      <c r="J184" s="343" t="s">
        <v>563</v>
      </c>
      <c r="K184" s="233"/>
      <c r="L184" s="233"/>
    </row>
    <row r="185" spans="1:12" s="598" customFormat="1" ht="33.75" customHeight="1" x14ac:dyDescent="0.25">
      <c r="A185" s="143" t="s">
        <v>54</v>
      </c>
      <c r="B185" s="356" t="s">
        <v>283</v>
      </c>
      <c r="C185" s="357" t="s">
        <v>685</v>
      </c>
      <c r="D185" s="373" t="s">
        <v>686</v>
      </c>
      <c r="E185" s="439">
        <v>367063.4</v>
      </c>
      <c r="F185" s="379" t="s">
        <v>5</v>
      </c>
      <c r="G185" s="358"/>
      <c r="H185" s="391">
        <v>2069563.4</v>
      </c>
      <c r="I185" s="339"/>
      <c r="J185" s="343" t="s">
        <v>676</v>
      </c>
      <c r="K185" s="605"/>
    </row>
    <row r="186" spans="1:12" ht="33.75" customHeight="1" x14ac:dyDescent="0.25">
      <c r="A186" s="355" t="s">
        <v>54</v>
      </c>
      <c r="B186" s="356" t="s">
        <v>282</v>
      </c>
      <c r="C186" s="363" t="s">
        <v>291</v>
      </c>
      <c r="D186" s="371" t="s">
        <v>292</v>
      </c>
      <c r="E186" s="365">
        <v>1100346.77</v>
      </c>
      <c r="F186" s="353" t="s">
        <v>2</v>
      </c>
      <c r="G186" s="358"/>
      <c r="H186" s="365">
        <v>1100346.77</v>
      </c>
      <c r="I186" s="339"/>
      <c r="J186" s="343" t="s">
        <v>657</v>
      </c>
    </row>
    <row r="187" spans="1:12" ht="33.75" customHeight="1" x14ac:dyDescent="0.25">
      <c r="A187" s="143" t="s">
        <v>54</v>
      </c>
      <c r="B187" s="356" t="s">
        <v>284</v>
      </c>
      <c r="C187" s="357" t="s">
        <v>483</v>
      </c>
      <c r="D187" s="356" t="s">
        <v>484</v>
      </c>
      <c r="E187" s="364">
        <v>200000</v>
      </c>
      <c r="F187" s="353" t="s">
        <v>1</v>
      </c>
      <c r="G187" s="358"/>
      <c r="H187" s="365">
        <v>1164781.82</v>
      </c>
      <c r="I187" s="339" t="s">
        <v>485</v>
      </c>
      <c r="J187" s="343" t="s">
        <v>604</v>
      </c>
    </row>
    <row r="188" spans="1:12" ht="33.75" customHeight="1" x14ac:dyDescent="0.25">
      <c r="A188" s="143" t="s">
        <v>54</v>
      </c>
      <c r="B188" s="356" t="s">
        <v>284</v>
      </c>
      <c r="C188" s="357" t="s">
        <v>662</v>
      </c>
      <c r="D188" s="356" t="s">
        <v>567</v>
      </c>
      <c r="E188" s="364">
        <v>591000</v>
      </c>
      <c r="F188" s="353" t="s">
        <v>1</v>
      </c>
      <c r="G188" s="358"/>
      <c r="H188" s="365">
        <v>1164781.82</v>
      </c>
      <c r="I188" s="339"/>
      <c r="J188" s="343" t="s">
        <v>656</v>
      </c>
    </row>
    <row r="189" spans="1:12" ht="33.75" customHeight="1" x14ac:dyDescent="0.25">
      <c r="A189" s="143" t="s">
        <v>54</v>
      </c>
      <c r="B189" s="356" t="s">
        <v>284</v>
      </c>
      <c r="C189" s="36" t="s">
        <v>663</v>
      </c>
      <c r="D189" s="476" t="s">
        <v>664</v>
      </c>
      <c r="E189" s="364">
        <v>410000</v>
      </c>
      <c r="F189" s="353" t="s">
        <v>1</v>
      </c>
      <c r="G189" s="358"/>
      <c r="H189" s="365">
        <v>1164781.82</v>
      </c>
      <c r="I189" s="339"/>
      <c r="J189" s="343" t="s">
        <v>655</v>
      </c>
    </row>
    <row r="190" spans="1:12" x14ac:dyDescent="0.25">
      <c r="A190" s="18"/>
      <c r="B190" s="445"/>
      <c r="C190" s="264" t="s">
        <v>229</v>
      </c>
      <c r="D190" s="445"/>
      <c r="E190" s="578"/>
      <c r="F190" s="353"/>
      <c r="G190" s="519">
        <f>SUM(E162:E189)-E163-E164</f>
        <v>15899733.41</v>
      </c>
      <c r="H190" s="520"/>
      <c r="I190" s="345"/>
      <c r="J190" s="343"/>
    </row>
    <row r="191" spans="1:12" s="540" customFormat="1" ht="49.5" customHeight="1" x14ac:dyDescent="0.25">
      <c r="A191" s="330" t="s">
        <v>56</v>
      </c>
      <c r="B191" s="331"/>
      <c r="C191" s="314" t="s">
        <v>149</v>
      </c>
      <c r="D191" s="331"/>
      <c r="E191" s="579"/>
      <c r="F191" s="309"/>
      <c r="G191" s="328">
        <v>3348751.43</v>
      </c>
      <c r="H191" s="329"/>
      <c r="I191" s="341" t="s">
        <v>188</v>
      </c>
      <c r="J191" s="539"/>
    </row>
    <row r="192" spans="1:12" ht="36.75" customHeight="1" x14ac:dyDescent="0.25">
      <c r="A192" s="455" t="s">
        <v>56</v>
      </c>
      <c r="B192" s="356" t="s">
        <v>276</v>
      </c>
      <c r="C192" s="357" t="s">
        <v>134</v>
      </c>
      <c r="D192" s="456" t="s">
        <v>122</v>
      </c>
      <c r="E192" s="583">
        <v>266895.49</v>
      </c>
      <c r="F192" s="381" t="s">
        <v>3</v>
      </c>
      <c r="G192" s="371"/>
      <c r="H192" s="423">
        <v>266895.49</v>
      </c>
      <c r="I192" s="339" t="s">
        <v>255</v>
      </c>
      <c r="J192" s="343" t="s">
        <v>553</v>
      </c>
    </row>
    <row r="193" spans="1:10" ht="36.75" customHeight="1" x14ac:dyDescent="0.25">
      <c r="A193" s="455" t="s">
        <v>56</v>
      </c>
      <c r="B193" s="356" t="s">
        <v>277</v>
      </c>
      <c r="C193" s="357" t="s">
        <v>338</v>
      </c>
      <c r="D193" s="456" t="s">
        <v>339</v>
      </c>
      <c r="E193" s="439">
        <v>250000</v>
      </c>
      <c r="F193" s="353" t="s">
        <v>2</v>
      </c>
      <c r="G193" s="371"/>
      <c r="H193" s="375">
        <v>497624.46</v>
      </c>
      <c r="I193" s="339"/>
      <c r="J193" s="343" t="s">
        <v>644</v>
      </c>
    </row>
    <row r="194" spans="1:10" ht="36.75" customHeight="1" x14ac:dyDescent="0.25">
      <c r="A194" s="457" t="s">
        <v>56</v>
      </c>
      <c r="B194" s="371" t="s">
        <v>278</v>
      </c>
      <c r="C194" s="357" t="s">
        <v>324</v>
      </c>
      <c r="D194" s="373" t="s">
        <v>317</v>
      </c>
      <c r="E194" s="375">
        <v>189874.21</v>
      </c>
      <c r="F194" s="353" t="s">
        <v>1</v>
      </c>
      <c r="G194" s="371"/>
      <c r="H194" s="458">
        <v>189874.21</v>
      </c>
      <c r="I194" s="339"/>
      <c r="J194" s="343" t="s">
        <v>556</v>
      </c>
    </row>
    <row r="195" spans="1:10" ht="36.75" customHeight="1" x14ac:dyDescent="0.25">
      <c r="A195" s="459" t="s">
        <v>56</v>
      </c>
      <c r="B195" s="452" t="s">
        <v>278</v>
      </c>
      <c r="C195" s="397" t="s">
        <v>461</v>
      </c>
      <c r="D195" s="427" t="s">
        <v>460</v>
      </c>
      <c r="E195" s="584">
        <v>189874.21</v>
      </c>
      <c r="F195" s="404" t="s">
        <v>1</v>
      </c>
      <c r="G195" s="452"/>
      <c r="H195" s="460">
        <v>189874.21</v>
      </c>
      <c r="I195" s="396" t="s">
        <v>393</v>
      </c>
      <c r="J195" s="343" t="s">
        <v>556</v>
      </c>
    </row>
    <row r="196" spans="1:10" ht="36.75" customHeight="1" x14ac:dyDescent="0.25">
      <c r="A196" s="461" t="s">
        <v>56</v>
      </c>
      <c r="B196" s="356" t="s">
        <v>279</v>
      </c>
      <c r="C196" s="387" t="s">
        <v>308</v>
      </c>
      <c r="D196" s="462" t="s">
        <v>298</v>
      </c>
      <c r="E196" s="364">
        <v>300000</v>
      </c>
      <c r="F196" s="353" t="s">
        <v>4</v>
      </c>
      <c r="G196" s="376"/>
      <c r="H196" s="377">
        <v>460118.45</v>
      </c>
      <c r="I196" s="339"/>
      <c r="J196" s="343" t="s">
        <v>549</v>
      </c>
    </row>
    <row r="197" spans="1:10" ht="36.75" customHeight="1" x14ac:dyDescent="0.25">
      <c r="A197" s="455" t="s">
        <v>56</v>
      </c>
      <c r="B197" s="356" t="s">
        <v>280</v>
      </c>
      <c r="C197" s="357"/>
      <c r="D197" s="356" t="s">
        <v>117</v>
      </c>
      <c r="E197" s="365"/>
      <c r="F197" s="353"/>
      <c r="G197" s="358"/>
      <c r="H197" s="365">
        <v>158395.94</v>
      </c>
      <c r="I197" s="339"/>
      <c r="J197" s="343" t="s">
        <v>572</v>
      </c>
    </row>
    <row r="198" spans="1:10" ht="36.75" customHeight="1" x14ac:dyDescent="0.25">
      <c r="A198" s="455" t="s">
        <v>56</v>
      </c>
      <c r="B198" s="356" t="s">
        <v>280</v>
      </c>
      <c r="C198" s="357"/>
      <c r="D198" s="356"/>
      <c r="E198" s="365"/>
      <c r="F198" s="353"/>
      <c r="G198" s="358"/>
      <c r="H198" s="365">
        <v>172125.82</v>
      </c>
      <c r="I198" s="339"/>
      <c r="J198" s="343" t="s">
        <v>572</v>
      </c>
    </row>
    <row r="199" spans="1:10" ht="36.75" customHeight="1" x14ac:dyDescent="0.25">
      <c r="A199" s="455" t="s">
        <v>56</v>
      </c>
      <c r="B199" s="356" t="s">
        <v>281</v>
      </c>
      <c r="C199" s="357"/>
      <c r="D199" s="379"/>
      <c r="E199" s="364"/>
      <c r="F199" s="353"/>
      <c r="G199" s="358"/>
      <c r="H199" s="365">
        <v>458109.2</v>
      </c>
      <c r="I199" s="339"/>
      <c r="J199" s="343" t="s">
        <v>572</v>
      </c>
    </row>
    <row r="200" spans="1:10" ht="36.75" customHeight="1" x14ac:dyDescent="0.25">
      <c r="A200" s="457" t="s">
        <v>56</v>
      </c>
      <c r="B200" s="371" t="s">
        <v>283</v>
      </c>
      <c r="C200" s="357" t="s">
        <v>594</v>
      </c>
      <c r="D200" s="356" t="s">
        <v>579</v>
      </c>
      <c r="E200" s="364">
        <v>270000</v>
      </c>
      <c r="F200" s="353" t="s">
        <v>1</v>
      </c>
      <c r="G200" s="358"/>
      <c r="H200" s="365">
        <v>569287.74</v>
      </c>
      <c r="I200" s="339" t="s">
        <v>589</v>
      </c>
      <c r="J200" s="343" t="s">
        <v>576</v>
      </c>
    </row>
    <row r="201" spans="1:10" ht="36.75" customHeight="1" x14ac:dyDescent="0.25">
      <c r="A201" s="143" t="s">
        <v>56</v>
      </c>
      <c r="B201" s="371" t="s">
        <v>282</v>
      </c>
      <c r="C201" s="363" t="s">
        <v>294</v>
      </c>
      <c r="D201" s="371" t="s">
        <v>166</v>
      </c>
      <c r="E201" s="375">
        <v>330186</v>
      </c>
      <c r="F201" s="353" t="s">
        <v>1</v>
      </c>
      <c r="G201" s="358"/>
      <c r="H201" s="439">
        <v>330186.89</v>
      </c>
      <c r="I201" s="339"/>
      <c r="J201" s="343" t="s">
        <v>560</v>
      </c>
    </row>
    <row r="202" spans="1:10" ht="36.75" customHeight="1" x14ac:dyDescent="0.25">
      <c r="A202" s="455" t="s">
        <v>56</v>
      </c>
      <c r="B202" s="356" t="s">
        <v>284</v>
      </c>
      <c r="C202" s="424"/>
      <c r="D202" s="356"/>
      <c r="E202" s="364"/>
      <c r="F202" s="353"/>
      <c r="G202" s="358"/>
      <c r="H202" s="359">
        <v>246133.23</v>
      </c>
      <c r="I202" s="339"/>
      <c r="J202" s="343" t="s">
        <v>572</v>
      </c>
    </row>
    <row r="203" spans="1:10" x14ac:dyDescent="0.25">
      <c r="A203" s="70"/>
      <c r="B203" s="71"/>
      <c r="C203" s="264" t="s">
        <v>229</v>
      </c>
      <c r="D203" s="71"/>
      <c r="E203" s="578"/>
      <c r="F203" s="353"/>
      <c r="G203" s="265">
        <f>SUM(E192:E201)</f>
        <v>1796829.91</v>
      </c>
      <c r="H203" s="414"/>
      <c r="I203" s="339"/>
      <c r="J203" s="343"/>
    </row>
    <row r="204" spans="1:10" s="540" customFormat="1" ht="50.25" customHeight="1" x14ac:dyDescent="0.25">
      <c r="A204" s="330" t="s">
        <v>58</v>
      </c>
      <c r="B204" s="336"/>
      <c r="C204" s="314" t="s">
        <v>150</v>
      </c>
      <c r="D204" s="336"/>
      <c r="E204" s="579"/>
      <c r="F204" s="309"/>
      <c r="G204" s="332">
        <v>5217612.33</v>
      </c>
      <c r="H204" s="333"/>
      <c r="I204" s="341" t="s">
        <v>246</v>
      </c>
      <c r="J204" s="539"/>
    </row>
    <row r="205" spans="1:10" s="503" customFormat="1" ht="25.5" x14ac:dyDescent="0.25">
      <c r="A205" s="143" t="s">
        <v>58</v>
      </c>
      <c r="B205" s="373" t="s">
        <v>276</v>
      </c>
      <c r="C205" s="357" t="s">
        <v>434</v>
      </c>
      <c r="D205" s="373" t="s">
        <v>122</v>
      </c>
      <c r="E205" s="440">
        <v>1600000</v>
      </c>
      <c r="F205" s="381" t="s">
        <v>3</v>
      </c>
      <c r="G205" s="423"/>
      <c r="H205" s="374">
        <v>1600000</v>
      </c>
      <c r="I205" s="339"/>
      <c r="J205" s="343" t="s">
        <v>545</v>
      </c>
    </row>
    <row r="206" spans="1:10" ht="42.75" customHeight="1" x14ac:dyDescent="0.25">
      <c r="A206" s="437" t="s">
        <v>58</v>
      </c>
      <c r="B206" s="456" t="s">
        <v>277</v>
      </c>
      <c r="C206" s="357" t="s">
        <v>336</v>
      </c>
      <c r="D206" s="373" t="s">
        <v>337</v>
      </c>
      <c r="E206" s="439">
        <v>800000</v>
      </c>
      <c r="F206" s="353"/>
      <c r="G206" s="412"/>
      <c r="H206" s="463">
        <v>800000</v>
      </c>
      <c r="I206" s="339"/>
      <c r="J206" s="343" t="s">
        <v>548</v>
      </c>
    </row>
    <row r="207" spans="1:10" s="351" customFormat="1" ht="42.75" customHeight="1" x14ac:dyDescent="0.25">
      <c r="A207" s="455" t="s">
        <v>58</v>
      </c>
      <c r="B207" s="456" t="s">
        <v>280</v>
      </c>
      <c r="C207" s="357" t="s">
        <v>385</v>
      </c>
      <c r="D207" s="456" t="s">
        <v>386</v>
      </c>
      <c r="E207" s="439">
        <v>1000000</v>
      </c>
      <c r="F207" s="353" t="s">
        <v>2</v>
      </c>
      <c r="G207" s="412"/>
      <c r="H207" s="463">
        <v>700000</v>
      </c>
      <c r="I207" s="339"/>
      <c r="J207" s="343" t="s">
        <v>596</v>
      </c>
    </row>
    <row r="208" spans="1:10" ht="25.5" x14ac:dyDescent="0.25">
      <c r="A208" s="437" t="s">
        <v>58</v>
      </c>
      <c r="B208" s="456" t="s">
        <v>281</v>
      </c>
      <c r="C208" s="357" t="s">
        <v>364</v>
      </c>
      <c r="D208" s="464" t="s">
        <v>365</v>
      </c>
      <c r="E208" s="521">
        <v>225134.45</v>
      </c>
      <c r="F208" s="353"/>
      <c r="G208" s="423"/>
      <c r="H208" s="521">
        <v>225134.45</v>
      </c>
      <c r="I208" s="339"/>
      <c r="J208" s="343" t="s">
        <v>591</v>
      </c>
    </row>
    <row r="209" spans="1:10" ht="38.25" x14ac:dyDescent="0.25">
      <c r="A209" s="437" t="s">
        <v>58</v>
      </c>
      <c r="B209" s="456" t="s">
        <v>284</v>
      </c>
      <c r="C209" s="357" t="s">
        <v>486</v>
      </c>
      <c r="D209" s="456" t="s">
        <v>465</v>
      </c>
      <c r="E209" s="521">
        <v>550000</v>
      </c>
      <c r="F209" s="353" t="s">
        <v>2</v>
      </c>
      <c r="G209" s="423"/>
      <c r="H209" s="521">
        <v>700000</v>
      </c>
      <c r="I209" s="339"/>
      <c r="J209" s="343" t="s">
        <v>604</v>
      </c>
    </row>
    <row r="210" spans="1:10" ht="51" customHeight="1" x14ac:dyDescent="0.25">
      <c r="A210" s="437" t="s">
        <v>58</v>
      </c>
      <c r="B210" s="456" t="s">
        <v>284</v>
      </c>
      <c r="C210" s="357" t="s">
        <v>488</v>
      </c>
      <c r="D210" s="373" t="s">
        <v>487</v>
      </c>
      <c r="E210" s="521">
        <v>150000</v>
      </c>
      <c r="F210" s="353" t="s">
        <v>1</v>
      </c>
      <c r="G210" s="423"/>
      <c r="H210" s="521">
        <v>700000</v>
      </c>
      <c r="I210" s="339"/>
      <c r="J210" s="343" t="s">
        <v>604</v>
      </c>
    </row>
    <row r="211" spans="1:10" x14ac:dyDescent="0.25">
      <c r="A211" s="46" t="s">
        <v>58</v>
      </c>
      <c r="B211" s="69" t="s">
        <v>109</v>
      </c>
      <c r="C211" s="36"/>
      <c r="D211" s="69"/>
      <c r="E211" s="580"/>
      <c r="F211" s="477"/>
      <c r="G211" s="548"/>
      <c r="H211" s="302">
        <v>1000000</v>
      </c>
      <c r="I211" s="344"/>
      <c r="J211" s="343"/>
    </row>
    <row r="212" spans="1:10" x14ac:dyDescent="0.25">
      <c r="A212" s="46"/>
      <c r="B212" s="69"/>
      <c r="C212" s="36"/>
      <c r="D212" s="69"/>
      <c r="E212" s="580"/>
      <c r="F212" s="477"/>
      <c r="G212" s="548">
        <f>SUM(E205:E210)</f>
        <v>4325134.45</v>
      </c>
      <c r="H212" s="302"/>
      <c r="I212" s="344"/>
      <c r="J212" s="343"/>
    </row>
    <row r="213" spans="1:10" s="540" customFormat="1" ht="41.25" customHeight="1" x14ac:dyDescent="0.25">
      <c r="A213" s="330" t="s">
        <v>58</v>
      </c>
      <c r="B213" s="336"/>
      <c r="C213" s="314" t="s">
        <v>139</v>
      </c>
      <c r="D213" s="336"/>
      <c r="E213" s="579"/>
      <c r="F213" s="309"/>
      <c r="G213" s="337">
        <f>1806393.8/0.85</f>
        <v>2125169.1764705884</v>
      </c>
      <c r="H213" s="337"/>
      <c r="I213" s="341" t="s">
        <v>189</v>
      </c>
      <c r="J213" s="539"/>
    </row>
    <row r="214" spans="1:10" ht="42.75" customHeight="1" x14ac:dyDescent="0.25">
      <c r="A214" s="18" t="s">
        <v>58</v>
      </c>
      <c r="B214" s="272" t="s">
        <v>283</v>
      </c>
      <c r="C214" s="12" t="s">
        <v>125</v>
      </c>
      <c r="D214" s="272" t="s">
        <v>126</v>
      </c>
      <c r="E214" s="580">
        <v>1100000</v>
      </c>
      <c r="F214" s="353" t="s">
        <v>6</v>
      </c>
      <c r="G214" s="247" t="s">
        <v>169</v>
      </c>
      <c r="H214" s="298" t="s">
        <v>601</v>
      </c>
      <c r="I214" s="343"/>
      <c r="J214" s="280" t="s">
        <v>687</v>
      </c>
    </row>
    <row r="215" spans="1:10" ht="42.75" customHeight="1" x14ac:dyDescent="0.25">
      <c r="A215" s="60" t="s">
        <v>58</v>
      </c>
      <c r="B215" s="273" t="s">
        <v>276</v>
      </c>
      <c r="C215" s="13" t="s">
        <v>133</v>
      </c>
      <c r="D215" s="273" t="s">
        <v>122</v>
      </c>
      <c r="E215" s="285">
        <v>1025169.18</v>
      </c>
      <c r="F215" s="353" t="s">
        <v>5</v>
      </c>
      <c r="G215" s="247" t="s">
        <v>169</v>
      </c>
      <c r="H215" s="298"/>
      <c r="I215" s="343"/>
      <c r="J215" s="343" t="s">
        <v>666</v>
      </c>
    </row>
    <row r="216" spans="1:10" ht="42.75" customHeight="1" x14ac:dyDescent="0.25">
      <c r="A216" s="18" t="s">
        <v>58</v>
      </c>
      <c r="B216" s="272" t="s">
        <v>283</v>
      </c>
      <c r="C216" s="12" t="s">
        <v>131</v>
      </c>
      <c r="D216" s="272" t="s">
        <v>130</v>
      </c>
      <c r="E216" s="578">
        <v>2000000</v>
      </c>
      <c r="F216" s="353" t="s">
        <v>5</v>
      </c>
      <c r="G216" s="247" t="s">
        <v>169</v>
      </c>
      <c r="H216" s="298"/>
      <c r="I216" s="343" t="s">
        <v>195</v>
      </c>
      <c r="J216" s="343" t="s">
        <v>547</v>
      </c>
    </row>
    <row r="217" spans="1:10" ht="42.75" customHeight="1" x14ac:dyDescent="0.25">
      <c r="A217" s="18"/>
      <c r="B217" s="272"/>
      <c r="C217" s="264" t="s">
        <v>230</v>
      </c>
      <c r="D217" s="272"/>
      <c r="E217" s="578"/>
      <c r="F217" s="353"/>
      <c r="G217" s="247">
        <f>SUM(E214:E215)</f>
        <v>2125169.1800000002</v>
      </c>
      <c r="H217" s="298"/>
      <c r="I217" s="343"/>
      <c r="J217" s="343"/>
    </row>
    <row r="218" spans="1:10" ht="42.75" customHeight="1" x14ac:dyDescent="0.25">
      <c r="A218" s="18" t="s">
        <v>58</v>
      </c>
      <c r="B218" s="272" t="s">
        <v>278</v>
      </c>
      <c r="C218" s="303" t="s">
        <v>325</v>
      </c>
      <c r="D218" s="287" t="s">
        <v>326</v>
      </c>
      <c r="E218" s="585">
        <v>1000000</v>
      </c>
      <c r="F218" s="353" t="s">
        <v>266</v>
      </c>
      <c r="G218" s="107"/>
      <c r="H218" s="522"/>
      <c r="I218" s="346" t="s">
        <v>327</v>
      </c>
      <c r="J218" s="343" t="s">
        <v>556</v>
      </c>
    </row>
    <row r="219" spans="1:10" ht="42.75" customHeight="1" x14ac:dyDescent="0.25">
      <c r="A219" s="18" t="s">
        <v>58</v>
      </c>
      <c r="B219" s="272" t="s">
        <v>281</v>
      </c>
      <c r="C219" s="350" t="s">
        <v>489</v>
      </c>
      <c r="D219" s="352" t="s">
        <v>363</v>
      </c>
      <c r="E219" s="585">
        <v>1000000</v>
      </c>
      <c r="F219" s="353" t="s">
        <v>266</v>
      </c>
      <c r="G219" s="107"/>
      <c r="H219" s="522"/>
      <c r="I219" s="346" t="s">
        <v>327</v>
      </c>
      <c r="J219" s="343" t="s">
        <v>591</v>
      </c>
    </row>
    <row r="220" spans="1:10" ht="42.75" customHeight="1" x14ac:dyDescent="0.25">
      <c r="A220" s="46" t="s">
        <v>58</v>
      </c>
      <c r="B220" s="305" t="s">
        <v>280</v>
      </c>
      <c r="C220" s="304" t="s">
        <v>387</v>
      </c>
      <c r="D220" s="305" t="s">
        <v>376</v>
      </c>
      <c r="E220" s="586">
        <v>1000000</v>
      </c>
      <c r="F220" s="523" t="s">
        <v>3</v>
      </c>
      <c r="G220" s="524"/>
      <c r="H220" s="525"/>
      <c r="I220" s="526" t="s">
        <v>327</v>
      </c>
      <c r="J220" s="343" t="s">
        <v>596</v>
      </c>
    </row>
    <row r="221" spans="1:10" s="540" customFormat="1" ht="41.25" customHeight="1" x14ac:dyDescent="0.25">
      <c r="A221" s="330" t="s">
        <v>100</v>
      </c>
      <c r="B221" s="338"/>
      <c r="C221" s="314" t="s">
        <v>138</v>
      </c>
      <c r="D221" s="338"/>
      <c r="E221" s="579"/>
      <c r="F221" s="309"/>
      <c r="G221" s="315">
        <v>1191382.72</v>
      </c>
      <c r="H221" s="316"/>
      <c r="I221" s="341" t="s">
        <v>224</v>
      </c>
      <c r="J221" s="539"/>
    </row>
    <row r="222" spans="1:10" ht="41.25" customHeight="1" x14ac:dyDescent="0.25">
      <c r="A222" s="18" t="s">
        <v>100</v>
      </c>
      <c r="B222" s="272" t="s">
        <v>109</v>
      </c>
      <c r="C222" s="13" t="s">
        <v>124</v>
      </c>
      <c r="D222" s="272" t="s">
        <v>109</v>
      </c>
      <c r="E222" s="578">
        <v>1191382.72</v>
      </c>
      <c r="F222" s="353"/>
      <c r="G222" s="261"/>
      <c r="H222" s="283">
        <v>1191382.72</v>
      </c>
      <c r="I222" s="345"/>
      <c r="J222" s="343" t="s">
        <v>547</v>
      </c>
    </row>
    <row r="223" spans="1:10" s="540" customFormat="1" ht="41.25" customHeight="1" x14ac:dyDescent="0.25">
      <c r="A223" s="330" t="s">
        <v>101</v>
      </c>
      <c r="B223" s="338"/>
      <c r="C223" s="314" t="s">
        <v>141</v>
      </c>
      <c r="D223" s="338"/>
      <c r="E223" s="579"/>
      <c r="F223" s="309"/>
      <c r="G223" s="315">
        <v>129029.97</v>
      </c>
      <c r="H223" s="316"/>
      <c r="I223" s="341" t="s">
        <v>219</v>
      </c>
      <c r="J223" s="539"/>
    </row>
    <row r="224" spans="1:10" x14ac:dyDescent="0.25">
      <c r="A224" s="46"/>
      <c r="B224" s="527"/>
      <c r="C224" s="47"/>
      <c r="D224" s="527"/>
      <c r="E224" s="580"/>
      <c r="F224" s="353"/>
      <c r="G224" s="261"/>
      <c r="H224" s="289"/>
      <c r="I224" s="347"/>
      <c r="J224" s="343"/>
    </row>
    <row r="225" spans="1:10" s="540" customFormat="1" ht="54.75" customHeight="1" x14ac:dyDescent="0.25">
      <c r="A225" s="330" t="s">
        <v>102</v>
      </c>
      <c r="B225" s="338"/>
      <c r="C225" s="314" t="s">
        <v>140</v>
      </c>
      <c r="D225" s="338"/>
      <c r="E225" s="579"/>
      <c r="F225" s="309"/>
      <c r="G225" s="323">
        <v>296456.59000000003</v>
      </c>
      <c r="H225" s="324"/>
      <c r="I225" s="341" t="s">
        <v>220</v>
      </c>
      <c r="J225" s="539"/>
    </row>
    <row r="226" spans="1:10" ht="54.75" customHeight="1" x14ac:dyDescent="0.25">
      <c r="A226" s="437" t="s">
        <v>367</v>
      </c>
      <c r="B226" s="385" t="s">
        <v>281</v>
      </c>
      <c r="C226" s="12" t="s">
        <v>721</v>
      </c>
      <c r="D226" s="528" t="s">
        <v>120</v>
      </c>
      <c r="E226" s="422">
        <v>296456.59000000003</v>
      </c>
      <c r="F226" s="353" t="s">
        <v>1</v>
      </c>
      <c r="G226" s="361"/>
      <c r="H226" s="422">
        <v>296456.59000000003</v>
      </c>
      <c r="I226" s="449"/>
      <c r="J226" s="343" t="s">
        <v>711</v>
      </c>
    </row>
    <row r="227" spans="1:10" s="540" customFormat="1" ht="54.75" customHeight="1" x14ac:dyDescent="0.25">
      <c r="A227" s="330" t="s">
        <v>103</v>
      </c>
      <c r="B227" s="338"/>
      <c r="C227" s="314" t="s">
        <v>142</v>
      </c>
      <c r="D227" s="338"/>
      <c r="E227" s="579"/>
      <c r="F227" s="309"/>
      <c r="G227" s="323">
        <v>4880102.76</v>
      </c>
      <c r="H227" s="324"/>
      <c r="I227" s="341" t="s">
        <v>223</v>
      </c>
      <c r="J227" s="539"/>
    </row>
    <row r="228" spans="1:10" ht="42.75" customHeight="1" x14ac:dyDescent="0.25">
      <c r="A228" s="143" t="s">
        <v>103</v>
      </c>
      <c r="B228" s="371" t="s">
        <v>280</v>
      </c>
      <c r="C228" s="465" t="s">
        <v>253</v>
      </c>
      <c r="D228" s="371" t="s">
        <v>145</v>
      </c>
      <c r="E228" s="422">
        <v>1100000</v>
      </c>
      <c r="F228" s="353" t="s">
        <v>2</v>
      </c>
      <c r="G228" s="361"/>
      <c r="H228" s="422">
        <v>1100000</v>
      </c>
      <c r="I228" s="449"/>
      <c r="J228" s="343" t="s">
        <v>547</v>
      </c>
    </row>
    <row r="229" spans="1:10" ht="42.75" customHeight="1" x14ac:dyDescent="0.25">
      <c r="A229" s="437" t="s">
        <v>103</v>
      </c>
      <c r="B229" s="385" t="s">
        <v>283</v>
      </c>
      <c r="C229" s="196" t="s">
        <v>580</v>
      </c>
      <c r="D229" s="385" t="s">
        <v>221</v>
      </c>
      <c r="E229" s="587">
        <v>220000</v>
      </c>
      <c r="F229" s="353" t="s">
        <v>1</v>
      </c>
      <c r="G229" s="529"/>
      <c r="H229" s="422">
        <v>1100000</v>
      </c>
      <c r="I229" s="339" t="s">
        <v>590</v>
      </c>
      <c r="J229" s="343" t="s">
        <v>610</v>
      </c>
    </row>
    <row r="230" spans="1:10" ht="42.75" customHeight="1" x14ac:dyDescent="0.25">
      <c r="A230" s="437" t="s">
        <v>103</v>
      </c>
      <c r="B230" s="385" t="s">
        <v>283</v>
      </c>
      <c r="C230" s="196" t="s">
        <v>581</v>
      </c>
      <c r="D230" s="385" t="s">
        <v>221</v>
      </c>
      <c r="E230" s="587">
        <v>230000</v>
      </c>
      <c r="F230" s="353" t="s">
        <v>1</v>
      </c>
      <c r="G230" s="529"/>
      <c r="H230" s="422">
        <v>1100000</v>
      </c>
      <c r="I230" s="339" t="s">
        <v>590</v>
      </c>
      <c r="J230" s="343" t="s">
        <v>610</v>
      </c>
    </row>
    <row r="231" spans="1:10" ht="42.75" customHeight="1" x14ac:dyDescent="0.25">
      <c r="A231" s="437" t="s">
        <v>103</v>
      </c>
      <c r="B231" s="385" t="s">
        <v>283</v>
      </c>
      <c r="C231" s="196" t="s">
        <v>582</v>
      </c>
      <c r="D231" s="385" t="s">
        <v>221</v>
      </c>
      <c r="E231" s="587">
        <v>210000</v>
      </c>
      <c r="F231" s="353" t="s">
        <v>1</v>
      </c>
      <c r="G231" s="529"/>
      <c r="H231" s="422">
        <v>1100000</v>
      </c>
      <c r="I231" s="339" t="s">
        <v>590</v>
      </c>
      <c r="J231" s="343" t="s">
        <v>610</v>
      </c>
    </row>
    <row r="232" spans="1:10" ht="42.75" customHeight="1" x14ac:dyDescent="0.25">
      <c r="A232" s="437" t="s">
        <v>103</v>
      </c>
      <c r="B232" s="385" t="s">
        <v>283</v>
      </c>
      <c r="C232" s="196" t="s">
        <v>583</v>
      </c>
      <c r="D232" s="385" t="s">
        <v>270</v>
      </c>
      <c r="E232" s="587">
        <v>440000</v>
      </c>
      <c r="F232" s="353" t="s">
        <v>5</v>
      </c>
      <c r="G232" s="529"/>
      <c r="H232" s="422">
        <v>1100000</v>
      </c>
      <c r="I232" s="339"/>
      <c r="J232" s="343" t="s">
        <v>610</v>
      </c>
    </row>
    <row r="233" spans="1:10" ht="42.75" customHeight="1" x14ac:dyDescent="0.25">
      <c r="A233" s="437" t="s">
        <v>103</v>
      </c>
      <c r="B233" s="385" t="s">
        <v>278</v>
      </c>
      <c r="C233" s="418" t="s">
        <v>524</v>
      </c>
      <c r="D233" s="385" t="s">
        <v>317</v>
      </c>
      <c r="E233" s="439">
        <v>200000</v>
      </c>
      <c r="F233" s="353" t="s">
        <v>1</v>
      </c>
      <c r="G233" s="361"/>
      <c r="H233" s="439">
        <v>1028066.29</v>
      </c>
      <c r="I233" s="339" t="s">
        <v>552</v>
      </c>
      <c r="J233" s="343" t="s">
        <v>556</v>
      </c>
    </row>
    <row r="234" spans="1:10" ht="42.75" customHeight="1" x14ac:dyDescent="0.25">
      <c r="A234" s="437" t="s">
        <v>103</v>
      </c>
      <c r="B234" s="385" t="s">
        <v>278</v>
      </c>
      <c r="C234" s="467" t="s">
        <v>672</v>
      </c>
      <c r="D234" s="385" t="s">
        <v>326</v>
      </c>
      <c r="E234" s="439">
        <v>238066.29</v>
      </c>
      <c r="F234" s="382" t="s">
        <v>1</v>
      </c>
      <c r="G234" s="466"/>
      <c r="H234" s="439">
        <v>1028066.29</v>
      </c>
      <c r="I234" s="339" t="s">
        <v>552</v>
      </c>
      <c r="J234" s="621" t="s">
        <v>673</v>
      </c>
    </row>
    <row r="235" spans="1:10" ht="42.75" customHeight="1" x14ac:dyDescent="0.25">
      <c r="A235" s="143" t="s">
        <v>103</v>
      </c>
      <c r="B235" s="371" t="s">
        <v>278</v>
      </c>
      <c r="C235" s="357" t="s">
        <v>525</v>
      </c>
      <c r="D235" s="371" t="s">
        <v>317</v>
      </c>
      <c r="E235" s="375">
        <v>590000</v>
      </c>
      <c r="F235" s="381" t="s">
        <v>1</v>
      </c>
      <c r="G235" s="423"/>
      <c r="H235" s="375">
        <v>1028066.29</v>
      </c>
      <c r="I235" s="339" t="s">
        <v>552</v>
      </c>
      <c r="J235" s="343" t="s">
        <v>556</v>
      </c>
    </row>
    <row r="236" spans="1:10" ht="42.75" customHeight="1" x14ac:dyDescent="0.25">
      <c r="A236" s="596" t="s">
        <v>103</v>
      </c>
      <c r="B236" s="385" t="s">
        <v>276</v>
      </c>
      <c r="C236" s="606"/>
      <c r="D236" s="385"/>
      <c r="E236" s="439"/>
      <c r="F236" s="382"/>
      <c r="G236" s="361"/>
      <c r="H236" s="365">
        <v>290977.46999999997</v>
      </c>
      <c r="I236" s="339"/>
      <c r="J236" s="343"/>
    </row>
    <row r="237" spans="1:10" ht="42.75" customHeight="1" x14ac:dyDescent="0.25">
      <c r="A237" s="596" t="s">
        <v>103</v>
      </c>
      <c r="B237" s="385" t="s">
        <v>279</v>
      </c>
      <c r="C237" s="36" t="s">
        <v>703</v>
      </c>
      <c r="D237" s="270" t="s">
        <v>704</v>
      </c>
      <c r="E237" s="623">
        <v>250000</v>
      </c>
      <c r="F237" s="618" t="s">
        <v>5</v>
      </c>
      <c r="G237" s="361"/>
      <c r="H237" s="365">
        <v>501634.94</v>
      </c>
      <c r="I237" s="339"/>
      <c r="J237" s="344" t="s">
        <v>709</v>
      </c>
    </row>
    <row r="238" spans="1:10" ht="42.75" customHeight="1" x14ac:dyDescent="0.25">
      <c r="A238" s="596" t="s">
        <v>103</v>
      </c>
      <c r="B238" s="385" t="s">
        <v>279</v>
      </c>
      <c r="C238" s="264" t="s">
        <v>710</v>
      </c>
      <c r="D238" s="267" t="s">
        <v>705</v>
      </c>
      <c r="E238" s="624">
        <v>251634.84</v>
      </c>
      <c r="F238" s="618" t="s">
        <v>4</v>
      </c>
      <c r="G238" s="361"/>
      <c r="H238" s="365">
        <v>501634.94</v>
      </c>
      <c r="I238" s="339"/>
      <c r="J238" s="344" t="s">
        <v>709</v>
      </c>
    </row>
    <row r="239" spans="1:10" ht="42.75" customHeight="1" x14ac:dyDescent="0.25">
      <c r="A239" s="607" t="s">
        <v>103</v>
      </c>
      <c r="B239" s="625" t="s">
        <v>279</v>
      </c>
      <c r="C239" s="626" t="s">
        <v>706</v>
      </c>
      <c r="D239" s="627" t="s">
        <v>707</v>
      </c>
      <c r="E239" s="628">
        <v>200000</v>
      </c>
      <c r="F239" s="627" t="s">
        <v>708</v>
      </c>
      <c r="G239" s="608"/>
      <c r="H239" s="399">
        <v>501634.94</v>
      </c>
      <c r="I239" s="396" t="s">
        <v>371</v>
      </c>
      <c r="J239" s="526" t="s">
        <v>709</v>
      </c>
    </row>
    <row r="240" spans="1:10" ht="42.75" customHeight="1" x14ac:dyDescent="0.25">
      <c r="A240" s="596" t="s">
        <v>103</v>
      </c>
      <c r="B240" s="385" t="s">
        <v>281</v>
      </c>
      <c r="C240" s="357" t="s">
        <v>722</v>
      </c>
      <c r="D240" s="381" t="s">
        <v>120</v>
      </c>
      <c r="E240" s="439">
        <v>290000</v>
      </c>
      <c r="F240" s="353" t="s">
        <v>1</v>
      </c>
      <c r="G240" s="361"/>
      <c r="H240" s="365">
        <v>499444.4</v>
      </c>
      <c r="I240" s="396"/>
      <c r="J240" s="343" t="s">
        <v>711</v>
      </c>
    </row>
    <row r="241" spans="1:11" ht="42.75" customHeight="1" x14ac:dyDescent="0.25">
      <c r="A241" s="596" t="s">
        <v>103</v>
      </c>
      <c r="B241" s="385" t="s">
        <v>281</v>
      </c>
      <c r="C241" s="357" t="s">
        <v>723</v>
      </c>
      <c r="D241" s="356" t="s">
        <v>724</v>
      </c>
      <c r="E241" s="365">
        <v>209444.4</v>
      </c>
      <c r="F241" s="353" t="s">
        <v>4</v>
      </c>
      <c r="G241" s="358"/>
      <c r="H241" s="365">
        <v>499444.4</v>
      </c>
      <c r="I241" s="396"/>
      <c r="J241" s="343" t="s">
        <v>711</v>
      </c>
    </row>
    <row r="242" spans="1:11" ht="42.75" customHeight="1" x14ac:dyDescent="0.25">
      <c r="A242" s="596" t="s">
        <v>103</v>
      </c>
      <c r="B242" s="385" t="s">
        <v>282</v>
      </c>
      <c r="C242" s="36" t="s">
        <v>665</v>
      </c>
      <c r="D242" s="527" t="s">
        <v>119</v>
      </c>
      <c r="E242" s="616">
        <v>359979.66</v>
      </c>
      <c r="F242" s="618" t="s">
        <v>4</v>
      </c>
      <c r="G242" s="107"/>
      <c r="H242" s="616">
        <v>359979.66</v>
      </c>
      <c r="I242" s="344"/>
      <c r="J242" s="344" t="s">
        <v>630</v>
      </c>
    </row>
    <row r="243" spans="1:11" x14ac:dyDescent="0.25">
      <c r="A243" s="46"/>
      <c r="B243" s="527"/>
      <c r="C243" s="264" t="s">
        <v>229</v>
      </c>
      <c r="D243" s="527"/>
      <c r="E243" s="580"/>
      <c r="F243" s="353"/>
      <c r="G243" s="276">
        <f>SUM(E228:E235)</f>
        <v>3228066.29</v>
      </c>
      <c r="H243" s="291"/>
      <c r="I243" s="345"/>
      <c r="J243" s="343"/>
    </row>
    <row r="244" spans="1:11" s="540" customFormat="1" ht="59.25" customHeight="1" x14ac:dyDescent="0.25">
      <c r="A244" s="317" t="s">
        <v>70</v>
      </c>
      <c r="B244" s="318"/>
      <c r="C244" s="314" t="s">
        <v>143</v>
      </c>
      <c r="D244" s="318"/>
      <c r="E244" s="558"/>
      <c r="F244" s="309"/>
      <c r="G244" s="320">
        <v>20505056.719999999</v>
      </c>
      <c r="H244" s="321"/>
      <c r="I244" s="341" t="s">
        <v>259</v>
      </c>
      <c r="J244" s="539"/>
    </row>
    <row r="245" spans="1:11" ht="45" customHeight="1" x14ac:dyDescent="0.25">
      <c r="A245" s="143" t="s">
        <v>72</v>
      </c>
      <c r="B245" s="371" t="s">
        <v>276</v>
      </c>
      <c r="C245" s="357" t="s">
        <v>438</v>
      </c>
      <c r="D245" s="371" t="s">
        <v>436</v>
      </c>
      <c r="E245" s="375">
        <v>350000</v>
      </c>
      <c r="F245" s="381" t="s">
        <v>3</v>
      </c>
      <c r="G245" s="411"/>
      <c r="H245" s="468">
        <v>1599293.74</v>
      </c>
      <c r="I245" s="339"/>
      <c r="J245" s="343" t="s">
        <v>545</v>
      </c>
    </row>
    <row r="246" spans="1:11" ht="45" customHeight="1" x14ac:dyDescent="0.25">
      <c r="A246" s="143" t="s">
        <v>70</v>
      </c>
      <c r="B246" s="371" t="s">
        <v>276</v>
      </c>
      <c r="C246" s="357" t="s">
        <v>439</v>
      </c>
      <c r="D246" s="389" t="s">
        <v>436</v>
      </c>
      <c r="E246" s="375">
        <v>350000</v>
      </c>
      <c r="F246" s="381" t="s">
        <v>3</v>
      </c>
      <c r="G246" s="411"/>
      <c r="H246" s="468">
        <v>1599293.74</v>
      </c>
      <c r="I246" s="339"/>
      <c r="J246" s="343" t="s">
        <v>545</v>
      </c>
    </row>
    <row r="247" spans="1:11" ht="45" customHeight="1" x14ac:dyDescent="0.25">
      <c r="A247" s="143" t="s">
        <v>70</v>
      </c>
      <c r="B247" s="371" t="s">
        <v>276</v>
      </c>
      <c r="C247" s="357" t="s">
        <v>528</v>
      </c>
      <c r="D247" s="389"/>
      <c r="E247" s="375">
        <v>326904.46999999997</v>
      </c>
      <c r="F247" s="353" t="s">
        <v>1</v>
      </c>
      <c r="G247" s="371"/>
      <c r="H247" s="468">
        <v>1599293.74</v>
      </c>
      <c r="I247" s="339" t="s">
        <v>527</v>
      </c>
      <c r="J247" s="343" t="s">
        <v>545</v>
      </c>
    </row>
    <row r="248" spans="1:11" ht="45" customHeight="1" x14ac:dyDescent="0.25">
      <c r="A248" s="143" t="s">
        <v>72</v>
      </c>
      <c r="B248" s="371" t="s">
        <v>276</v>
      </c>
      <c r="C248" s="357" t="s">
        <v>435</v>
      </c>
      <c r="D248" s="371" t="s">
        <v>436</v>
      </c>
      <c r="E248" s="440">
        <v>523643.61</v>
      </c>
      <c r="F248" s="381" t="s">
        <v>3</v>
      </c>
      <c r="G248" s="473"/>
      <c r="H248" s="469">
        <v>1599293.74</v>
      </c>
      <c r="I248" s="357" t="s">
        <v>437</v>
      </c>
      <c r="J248" s="343" t="s">
        <v>545</v>
      </c>
    </row>
    <row r="249" spans="1:11" ht="45" customHeight="1" x14ac:dyDescent="0.25">
      <c r="A249" s="355" t="s">
        <v>70</v>
      </c>
      <c r="B249" s="356" t="s">
        <v>277</v>
      </c>
      <c r="C249" s="357" t="s">
        <v>420</v>
      </c>
      <c r="D249" s="371" t="s">
        <v>337</v>
      </c>
      <c r="E249" s="364">
        <v>200000</v>
      </c>
      <c r="F249" s="353" t="s">
        <v>1</v>
      </c>
      <c r="G249" s="376"/>
      <c r="H249" s="375">
        <v>2561705.23</v>
      </c>
      <c r="I249" s="378"/>
      <c r="J249" s="343" t="s">
        <v>548</v>
      </c>
    </row>
    <row r="250" spans="1:11" ht="45" customHeight="1" x14ac:dyDescent="0.25">
      <c r="A250" s="355" t="s">
        <v>70</v>
      </c>
      <c r="B250" s="356" t="s">
        <v>277</v>
      </c>
      <c r="C250" s="387" t="s">
        <v>421</v>
      </c>
      <c r="D250" s="371" t="s">
        <v>334</v>
      </c>
      <c r="E250" s="375">
        <v>200000</v>
      </c>
      <c r="F250" s="353" t="s">
        <v>1</v>
      </c>
      <c r="G250" s="358"/>
      <c r="H250" s="375">
        <v>2561705.23</v>
      </c>
      <c r="I250" s="339"/>
      <c r="J250" s="343" t="s">
        <v>548</v>
      </c>
    </row>
    <row r="251" spans="1:11" ht="45" customHeight="1" x14ac:dyDescent="0.25">
      <c r="A251" s="355" t="s">
        <v>70</v>
      </c>
      <c r="B251" s="356" t="s">
        <v>277</v>
      </c>
      <c r="C251" s="418" t="s">
        <v>422</v>
      </c>
      <c r="D251" s="371" t="s">
        <v>334</v>
      </c>
      <c r="E251" s="375">
        <v>500000</v>
      </c>
      <c r="F251" s="353" t="s">
        <v>1</v>
      </c>
      <c r="G251" s="358"/>
      <c r="H251" s="375">
        <v>2561705.23</v>
      </c>
      <c r="I251" s="339"/>
      <c r="J251" s="343" t="s">
        <v>548</v>
      </c>
    </row>
    <row r="252" spans="1:11" ht="45" customHeight="1" x14ac:dyDescent="0.25">
      <c r="A252" s="355" t="s">
        <v>70</v>
      </c>
      <c r="B252" s="356" t="s">
        <v>277</v>
      </c>
      <c r="C252" s="418" t="s">
        <v>423</v>
      </c>
      <c r="D252" s="389" t="s">
        <v>334</v>
      </c>
      <c r="E252" s="375">
        <v>615590</v>
      </c>
      <c r="F252" s="353" t="s">
        <v>2</v>
      </c>
      <c r="G252" s="358"/>
      <c r="H252" s="375">
        <v>2561705.23</v>
      </c>
      <c r="I252" s="339"/>
      <c r="J252" s="343" t="s">
        <v>548</v>
      </c>
    </row>
    <row r="253" spans="1:11" ht="45" customHeight="1" x14ac:dyDescent="0.25">
      <c r="A253" s="355" t="s">
        <v>72</v>
      </c>
      <c r="B253" s="356" t="s">
        <v>277</v>
      </c>
      <c r="C253" s="357" t="s">
        <v>419</v>
      </c>
      <c r="D253" s="371" t="s">
        <v>334</v>
      </c>
      <c r="E253" s="375">
        <v>710000</v>
      </c>
      <c r="F253" s="353" t="s">
        <v>1</v>
      </c>
      <c r="G253" s="358"/>
      <c r="H253" s="375">
        <v>2561705.23</v>
      </c>
      <c r="I253" s="339"/>
      <c r="J253" s="343" t="s">
        <v>548</v>
      </c>
    </row>
    <row r="254" spans="1:11" ht="45" customHeight="1" x14ac:dyDescent="0.25">
      <c r="A254" s="355" t="s">
        <v>70</v>
      </c>
      <c r="B254" s="356" t="s">
        <v>278</v>
      </c>
      <c r="C254" s="357" t="s">
        <v>329</v>
      </c>
      <c r="D254" s="470" t="s">
        <v>733</v>
      </c>
      <c r="E254" s="439">
        <v>595000</v>
      </c>
      <c r="F254" s="353" t="s">
        <v>2</v>
      </c>
      <c r="G254" s="358"/>
      <c r="H254" s="365">
        <v>1190390.05</v>
      </c>
      <c r="I254" s="339"/>
      <c r="J254" s="621" t="s">
        <v>671</v>
      </c>
    </row>
    <row r="255" spans="1:11" ht="45" customHeight="1" x14ac:dyDescent="0.25">
      <c r="A255" s="355" t="s">
        <v>70</v>
      </c>
      <c r="B255" s="356" t="s">
        <v>278</v>
      </c>
      <c r="C255" s="363" t="s">
        <v>331</v>
      </c>
      <c r="D255" s="389" t="s">
        <v>317</v>
      </c>
      <c r="E255" s="375">
        <v>595000</v>
      </c>
      <c r="F255" s="353" t="s">
        <v>1</v>
      </c>
      <c r="G255" s="358"/>
      <c r="H255" s="365">
        <v>1190390.05</v>
      </c>
      <c r="I255" s="339"/>
      <c r="J255" s="621" t="s">
        <v>671</v>
      </c>
    </row>
    <row r="256" spans="1:11" ht="45" customHeight="1" x14ac:dyDescent="0.25">
      <c r="A256" s="629" t="s">
        <v>70</v>
      </c>
      <c r="B256" s="371" t="s">
        <v>279</v>
      </c>
      <c r="C256" s="357" t="s">
        <v>701</v>
      </c>
      <c r="D256" s="381" t="s">
        <v>700</v>
      </c>
      <c r="E256" s="375">
        <v>1024196.1</v>
      </c>
      <c r="F256" s="353" t="s">
        <v>5</v>
      </c>
      <c r="G256" s="376"/>
      <c r="H256" s="377">
        <v>2056196.1</v>
      </c>
      <c r="I256" s="378" t="s">
        <v>315</v>
      </c>
      <c r="J256" s="343" t="s">
        <v>699</v>
      </c>
      <c r="K256" s="233"/>
    </row>
    <row r="257" spans="1:11" ht="45" customHeight="1" x14ac:dyDescent="0.25">
      <c r="A257" s="360" t="s">
        <v>70</v>
      </c>
      <c r="B257" s="356" t="s">
        <v>279</v>
      </c>
      <c r="C257" s="387" t="s">
        <v>698</v>
      </c>
      <c r="D257" s="379" t="s">
        <v>313</v>
      </c>
      <c r="E257" s="364">
        <v>700000</v>
      </c>
      <c r="F257" s="353" t="s">
        <v>5</v>
      </c>
      <c r="G257" s="358"/>
      <c r="H257" s="377">
        <v>2056196.1</v>
      </c>
      <c r="I257" s="444" t="s">
        <v>316</v>
      </c>
      <c r="J257" s="343" t="s">
        <v>699</v>
      </c>
      <c r="K257" s="233"/>
    </row>
    <row r="258" spans="1:11" ht="45" customHeight="1" x14ac:dyDescent="0.25">
      <c r="A258" s="360" t="s">
        <v>70</v>
      </c>
      <c r="B258" s="356" t="s">
        <v>279</v>
      </c>
      <c r="C258" s="357" t="s">
        <v>312</v>
      </c>
      <c r="D258" s="379" t="s">
        <v>314</v>
      </c>
      <c r="E258" s="364">
        <v>332000</v>
      </c>
      <c r="F258" s="353" t="s">
        <v>5</v>
      </c>
      <c r="G258" s="358"/>
      <c r="H258" s="377">
        <v>2056196.1</v>
      </c>
      <c r="I258" s="444" t="s">
        <v>316</v>
      </c>
      <c r="J258" s="343" t="s">
        <v>549</v>
      </c>
      <c r="K258" s="233"/>
    </row>
    <row r="259" spans="1:11" x14ac:dyDescent="0.25">
      <c r="A259" s="360"/>
      <c r="B259" s="356"/>
      <c r="C259" s="357"/>
      <c r="D259" s="379"/>
      <c r="E259" s="377"/>
      <c r="F259" s="353"/>
      <c r="G259" s="358"/>
      <c r="H259" s="377"/>
      <c r="I259" s="444"/>
      <c r="J259" s="343"/>
    </row>
    <row r="260" spans="1:11" ht="51.75" customHeight="1" x14ac:dyDescent="0.25">
      <c r="A260" s="355" t="s">
        <v>70</v>
      </c>
      <c r="B260" s="356" t="s">
        <v>280</v>
      </c>
      <c r="C260" s="357" t="s">
        <v>388</v>
      </c>
      <c r="D260" s="371" t="s">
        <v>117</v>
      </c>
      <c r="E260" s="365">
        <v>424362.67</v>
      </c>
      <c r="F260" s="353" t="s">
        <v>1</v>
      </c>
      <c r="G260" s="358"/>
      <c r="H260" s="365">
        <v>672794.87</v>
      </c>
      <c r="I260" s="339" t="s">
        <v>529</v>
      </c>
      <c r="J260" s="343" t="s">
        <v>596</v>
      </c>
    </row>
    <row r="261" spans="1:11" ht="51.75" customHeight="1" x14ac:dyDescent="0.25">
      <c r="A261" s="409" t="s">
        <v>70</v>
      </c>
      <c r="B261" s="356" t="s">
        <v>280</v>
      </c>
      <c r="C261" s="480" t="s">
        <v>390</v>
      </c>
      <c r="D261" s="356" t="s">
        <v>381</v>
      </c>
      <c r="E261" s="365">
        <v>533043</v>
      </c>
      <c r="F261" s="353" t="s">
        <v>1</v>
      </c>
      <c r="G261" s="358"/>
      <c r="H261" s="365">
        <v>1025110.12</v>
      </c>
      <c r="I261" s="339" t="s">
        <v>394</v>
      </c>
      <c r="J261" s="343" t="s">
        <v>596</v>
      </c>
    </row>
    <row r="262" spans="1:11" ht="51.75" customHeight="1" x14ac:dyDescent="0.25">
      <c r="A262" s="143" t="s">
        <v>70</v>
      </c>
      <c r="B262" s="356" t="s">
        <v>280</v>
      </c>
      <c r="C262" s="357" t="s">
        <v>391</v>
      </c>
      <c r="D262" s="356" t="s">
        <v>389</v>
      </c>
      <c r="E262" s="365">
        <v>533043</v>
      </c>
      <c r="F262" s="353" t="s">
        <v>5</v>
      </c>
      <c r="G262" s="358"/>
      <c r="H262" s="365">
        <v>1025110.12</v>
      </c>
      <c r="I262" s="339"/>
      <c r="J262" s="343" t="s">
        <v>596</v>
      </c>
    </row>
    <row r="263" spans="1:11" ht="51.75" customHeight="1" x14ac:dyDescent="0.25">
      <c r="A263" s="425" t="s">
        <v>70</v>
      </c>
      <c r="B263" s="394" t="s">
        <v>280</v>
      </c>
      <c r="C263" s="397" t="s">
        <v>453</v>
      </c>
      <c r="D263" s="394" t="s">
        <v>377</v>
      </c>
      <c r="E263" s="399">
        <v>200000</v>
      </c>
      <c r="F263" s="404"/>
      <c r="G263" s="395"/>
      <c r="H263" s="365">
        <v>1025110.12</v>
      </c>
      <c r="I263" s="396" t="s">
        <v>371</v>
      </c>
      <c r="J263" s="343" t="s">
        <v>596</v>
      </c>
    </row>
    <row r="264" spans="1:11" ht="51.75" customHeight="1" x14ac:dyDescent="0.25">
      <c r="A264" s="143" t="s">
        <v>70</v>
      </c>
      <c r="B264" s="371" t="s">
        <v>281</v>
      </c>
      <c r="C264" s="363" t="s">
        <v>517</v>
      </c>
      <c r="D264" s="371" t="s">
        <v>504</v>
      </c>
      <c r="E264" s="375">
        <v>200000</v>
      </c>
      <c r="F264" s="381"/>
      <c r="G264" s="371"/>
      <c r="H264" s="375">
        <v>2589828.29</v>
      </c>
      <c r="I264" s="339" t="s">
        <v>521</v>
      </c>
      <c r="J264" s="343" t="s">
        <v>591</v>
      </c>
    </row>
    <row r="265" spans="1:11" ht="51.75" customHeight="1" x14ac:dyDescent="0.25">
      <c r="A265" s="143" t="s">
        <v>70</v>
      </c>
      <c r="B265" s="371" t="s">
        <v>281</v>
      </c>
      <c r="C265" s="363" t="s">
        <v>518</v>
      </c>
      <c r="D265" s="356" t="s">
        <v>505</v>
      </c>
      <c r="E265" s="364">
        <v>300000</v>
      </c>
      <c r="F265" s="353"/>
      <c r="G265" s="358"/>
      <c r="H265" s="375">
        <v>2589828.29</v>
      </c>
      <c r="I265" s="339" t="s">
        <v>511</v>
      </c>
      <c r="J265" s="343" t="s">
        <v>591</v>
      </c>
    </row>
    <row r="266" spans="1:11" ht="51.75" customHeight="1" x14ac:dyDescent="0.25">
      <c r="A266" s="143" t="s">
        <v>70</v>
      </c>
      <c r="B266" s="371" t="s">
        <v>281</v>
      </c>
      <c r="C266" s="363" t="s">
        <v>519</v>
      </c>
      <c r="D266" s="356" t="s">
        <v>508</v>
      </c>
      <c r="E266" s="364">
        <v>500000</v>
      </c>
      <c r="F266" s="353"/>
      <c r="G266" s="358"/>
      <c r="H266" s="375">
        <v>2589828.29</v>
      </c>
      <c r="I266" s="339"/>
      <c r="J266" s="343" t="s">
        <v>591</v>
      </c>
    </row>
    <row r="267" spans="1:11" ht="51.75" customHeight="1" x14ac:dyDescent="0.25">
      <c r="A267" s="143" t="s">
        <v>70</v>
      </c>
      <c r="B267" s="371" t="s">
        <v>281</v>
      </c>
      <c r="C267" s="363" t="s">
        <v>520</v>
      </c>
      <c r="D267" s="356" t="s">
        <v>506</v>
      </c>
      <c r="E267" s="364">
        <v>310000</v>
      </c>
      <c r="F267" s="353"/>
      <c r="G267" s="358"/>
      <c r="H267" s="375">
        <v>2589828.29</v>
      </c>
      <c r="I267" s="339" t="s">
        <v>510</v>
      </c>
      <c r="J267" s="343" t="s">
        <v>625</v>
      </c>
      <c r="K267" s="601"/>
    </row>
    <row r="268" spans="1:11" ht="51.75" customHeight="1" x14ac:dyDescent="0.25">
      <c r="A268" s="355" t="s">
        <v>70</v>
      </c>
      <c r="B268" s="356" t="s">
        <v>281</v>
      </c>
      <c r="C268" s="357" t="s">
        <v>354</v>
      </c>
      <c r="D268" s="379" t="s">
        <v>355</v>
      </c>
      <c r="E268" s="364">
        <v>200000</v>
      </c>
      <c r="F268" s="353"/>
      <c r="G268" s="358"/>
      <c r="H268" s="375">
        <v>2589828.29</v>
      </c>
      <c r="I268" s="339" t="s">
        <v>512</v>
      </c>
      <c r="J268" s="343" t="s">
        <v>591</v>
      </c>
      <c r="K268" s="602"/>
    </row>
    <row r="269" spans="1:11" ht="51.75" customHeight="1" x14ac:dyDescent="0.25">
      <c r="A269" s="409" t="s">
        <v>70</v>
      </c>
      <c r="B269" s="356" t="s">
        <v>281</v>
      </c>
      <c r="C269" s="357" t="s">
        <v>725</v>
      </c>
      <c r="D269" s="379" t="s">
        <v>120</v>
      </c>
      <c r="E269" s="364">
        <v>200000</v>
      </c>
      <c r="F269" s="353"/>
      <c r="G269" s="358"/>
      <c r="H269" s="375">
        <v>2589828.29</v>
      </c>
      <c r="I269" s="339" t="s">
        <v>523</v>
      </c>
      <c r="J269" s="343" t="s">
        <v>591</v>
      </c>
      <c r="K269" s="602"/>
    </row>
    <row r="270" spans="1:11" ht="51.75" customHeight="1" x14ac:dyDescent="0.25">
      <c r="A270" s="143" t="s">
        <v>70</v>
      </c>
      <c r="B270" s="371" t="s">
        <v>281</v>
      </c>
      <c r="C270" s="357" t="s">
        <v>726</v>
      </c>
      <c r="D270" s="356" t="s">
        <v>507</v>
      </c>
      <c r="E270" s="364">
        <v>150000</v>
      </c>
      <c r="F270" s="353"/>
      <c r="G270" s="358"/>
      <c r="H270" s="375">
        <v>2589828.29</v>
      </c>
      <c r="I270" s="339" t="s">
        <v>509</v>
      </c>
      <c r="J270" s="343" t="s">
        <v>591</v>
      </c>
      <c r="K270" s="602"/>
    </row>
    <row r="271" spans="1:11" ht="51.75" customHeight="1" x14ac:dyDescent="0.25">
      <c r="A271" s="355" t="s">
        <v>72</v>
      </c>
      <c r="B271" s="356" t="s">
        <v>281</v>
      </c>
      <c r="C271" s="357" t="s">
        <v>369</v>
      </c>
      <c r="D271" s="379" t="s">
        <v>120</v>
      </c>
      <c r="E271" s="364">
        <v>409828.29</v>
      </c>
      <c r="F271" s="353" t="s">
        <v>1</v>
      </c>
      <c r="G271" s="358"/>
      <c r="H271" s="375">
        <v>2589828.29</v>
      </c>
      <c r="I271" s="339" t="s">
        <v>443</v>
      </c>
      <c r="J271" s="343" t="s">
        <v>625</v>
      </c>
      <c r="K271" s="601"/>
    </row>
    <row r="272" spans="1:11" ht="51.75" customHeight="1" x14ac:dyDescent="0.25">
      <c r="A272" s="355" t="s">
        <v>72</v>
      </c>
      <c r="B272" s="356" t="s">
        <v>281</v>
      </c>
      <c r="C272" s="357" t="s">
        <v>370</v>
      </c>
      <c r="D272" s="379" t="s">
        <v>120</v>
      </c>
      <c r="E272" s="364">
        <v>320000</v>
      </c>
      <c r="F272" s="353" t="s">
        <v>1</v>
      </c>
      <c r="G272" s="358"/>
      <c r="H272" s="375">
        <v>2589828.29</v>
      </c>
      <c r="I272" s="339" t="s">
        <v>444</v>
      </c>
      <c r="J272" s="343" t="s">
        <v>625</v>
      </c>
      <c r="K272" s="601"/>
    </row>
    <row r="273" spans="1:11" s="598" customFormat="1" ht="51.75" customHeight="1" x14ac:dyDescent="0.25">
      <c r="A273" s="355" t="s">
        <v>72</v>
      </c>
      <c r="B273" s="356" t="s">
        <v>283</v>
      </c>
      <c r="C273" s="357" t="s">
        <v>688</v>
      </c>
      <c r="D273" s="356" t="s">
        <v>689</v>
      </c>
      <c r="E273" s="364">
        <v>610000</v>
      </c>
      <c r="F273" s="353" t="s">
        <v>5</v>
      </c>
      <c r="G273" s="358"/>
      <c r="H273" s="365">
        <v>3007574.5</v>
      </c>
      <c r="I273" s="339"/>
      <c r="J273" s="343" t="s">
        <v>676</v>
      </c>
      <c r="K273" s="605"/>
    </row>
    <row r="274" spans="1:11" s="598" customFormat="1" ht="51.75" customHeight="1" x14ac:dyDescent="0.25">
      <c r="A274" s="355" t="s">
        <v>72</v>
      </c>
      <c r="B274" s="356" t="s">
        <v>283</v>
      </c>
      <c r="C274" s="357" t="s">
        <v>690</v>
      </c>
      <c r="D274" s="356" t="s">
        <v>691</v>
      </c>
      <c r="E274" s="364">
        <v>350000</v>
      </c>
      <c r="F274" s="353" t="s">
        <v>5</v>
      </c>
      <c r="G274" s="358"/>
      <c r="H274" s="365">
        <v>3007574.5</v>
      </c>
      <c r="I274" s="339"/>
      <c r="J274" s="343" t="s">
        <v>676</v>
      </c>
    </row>
    <row r="275" spans="1:11" s="598" customFormat="1" ht="51.75" customHeight="1" x14ac:dyDescent="0.25">
      <c r="A275" s="355" t="s">
        <v>72</v>
      </c>
      <c r="B275" s="356" t="s">
        <v>283</v>
      </c>
      <c r="C275" s="357" t="s">
        <v>692</v>
      </c>
      <c r="D275" s="379" t="s">
        <v>693</v>
      </c>
      <c r="E275" s="364">
        <v>310000</v>
      </c>
      <c r="F275" s="353" t="s">
        <v>2</v>
      </c>
      <c r="G275" s="358"/>
      <c r="H275" s="365">
        <v>3007574.5</v>
      </c>
      <c r="I275" s="339"/>
      <c r="J275" s="343" t="s">
        <v>676</v>
      </c>
    </row>
    <row r="276" spans="1:11" s="598" customFormat="1" ht="51.75" customHeight="1" x14ac:dyDescent="0.25">
      <c r="A276" s="355" t="s">
        <v>72</v>
      </c>
      <c r="B276" s="356" t="s">
        <v>283</v>
      </c>
      <c r="C276" s="357" t="s">
        <v>694</v>
      </c>
      <c r="D276" s="356" t="s">
        <v>695</v>
      </c>
      <c r="E276" s="364">
        <v>400000</v>
      </c>
      <c r="F276" s="353" t="s">
        <v>3</v>
      </c>
      <c r="G276" s="358"/>
      <c r="H276" s="365">
        <v>3007574.5</v>
      </c>
      <c r="I276" s="339"/>
      <c r="J276" s="343" t="s">
        <v>676</v>
      </c>
    </row>
    <row r="277" spans="1:11" s="598" customFormat="1" ht="51.75" customHeight="1" x14ac:dyDescent="0.25">
      <c r="A277" s="355" t="s">
        <v>72</v>
      </c>
      <c r="B277" s="356" t="s">
        <v>283</v>
      </c>
      <c r="C277" s="357" t="s">
        <v>697</v>
      </c>
      <c r="D277" s="356" t="s">
        <v>696</v>
      </c>
      <c r="E277" s="364">
        <v>240000</v>
      </c>
      <c r="F277" s="353" t="s">
        <v>5</v>
      </c>
      <c r="G277" s="358"/>
      <c r="H277" s="365">
        <v>3007574.5</v>
      </c>
      <c r="I277" s="339"/>
      <c r="J277" s="343" t="s">
        <v>676</v>
      </c>
    </row>
    <row r="278" spans="1:11" ht="51.75" customHeight="1" x14ac:dyDescent="0.25">
      <c r="A278" s="600" t="s">
        <v>624</v>
      </c>
      <c r="B278" s="356" t="s">
        <v>282</v>
      </c>
      <c r="C278" s="357" t="s">
        <v>295</v>
      </c>
      <c r="D278" s="389" t="s">
        <v>286</v>
      </c>
      <c r="E278" s="375">
        <v>855055.29</v>
      </c>
      <c r="F278" s="353" t="s">
        <v>5</v>
      </c>
      <c r="G278" s="358"/>
      <c r="H278" s="375">
        <v>855055.29</v>
      </c>
      <c r="I278" s="339"/>
      <c r="J278" s="343" t="s">
        <v>657</v>
      </c>
    </row>
    <row r="279" spans="1:11" ht="51.75" customHeight="1" x14ac:dyDescent="0.25">
      <c r="A279" s="600" t="s">
        <v>624</v>
      </c>
      <c r="B279" s="356" t="s">
        <v>284</v>
      </c>
      <c r="C279" s="630" t="s">
        <v>659</v>
      </c>
      <c r="D279" s="476" t="s">
        <v>660</v>
      </c>
      <c r="E279" s="564">
        <v>200000</v>
      </c>
      <c r="F279" s="477" t="s">
        <v>348</v>
      </c>
      <c r="G279" s="358"/>
      <c r="H279" s="365">
        <v>1347108.53</v>
      </c>
      <c r="I279" s="339"/>
      <c r="J279" s="343" t="s">
        <v>655</v>
      </c>
    </row>
    <row r="280" spans="1:11" ht="51.75" customHeight="1" x14ac:dyDescent="0.25">
      <c r="A280" s="600" t="s">
        <v>624</v>
      </c>
      <c r="B280" s="356" t="s">
        <v>284</v>
      </c>
      <c r="C280" s="424" t="s">
        <v>569</v>
      </c>
      <c r="D280" s="356" t="s">
        <v>380</v>
      </c>
      <c r="E280" s="375">
        <v>350000</v>
      </c>
      <c r="F280" s="477" t="s">
        <v>4</v>
      </c>
      <c r="G280" s="358"/>
      <c r="H280" s="365">
        <v>1347108.53</v>
      </c>
      <c r="I280" s="339" t="s">
        <v>568</v>
      </c>
      <c r="J280" s="343" t="s">
        <v>658</v>
      </c>
    </row>
    <row r="281" spans="1:11" ht="51.75" customHeight="1" x14ac:dyDescent="0.25">
      <c r="A281" s="143" t="s">
        <v>70</v>
      </c>
      <c r="B281" s="356" t="s">
        <v>284</v>
      </c>
      <c r="C281" s="630" t="s">
        <v>667</v>
      </c>
      <c r="D281" s="356" t="s">
        <v>535</v>
      </c>
      <c r="E281" s="364">
        <v>322108.53000000003</v>
      </c>
      <c r="F281" s="477" t="s">
        <v>348</v>
      </c>
      <c r="G281" s="358"/>
      <c r="H281" s="365">
        <v>1347108.53</v>
      </c>
      <c r="I281" s="339" t="s">
        <v>728</v>
      </c>
      <c r="J281" s="343" t="s">
        <v>656</v>
      </c>
    </row>
    <row r="282" spans="1:11" ht="51.75" customHeight="1" x14ac:dyDescent="0.25">
      <c r="A282" s="355" t="s">
        <v>72</v>
      </c>
      <c r="B282" s="356" t="s">
        <v>284</v>
      </c>
      <c r="C282" s="357" t="s">
        <v>491</v>
      </c>
      <c r="D282" s="392" t="s">
        <v>492</v>
      </c>
      <c r="E282" s="555">
        <v>275000</v>
      </c>
      <c r="F282" s="477" t="s">
        <v>3</v>
      </c>
      <c r="G282" s="358"/>
      <c r="H282" s="365">
        <v>1347108.53</v>
      </c>
      <c r="I282" s="339"/>
      <c r="J282" s="343" t="s">
        <v>661</v>
      </c>
    </row>
    <row r="283" spans="1:11" ht="51.75" customHeight="1" x14ac:dyDescent="0.25">
      <c r="A283" s="355" t="s">
        <v>72</v>
      </c>
      <c r="B283" s="356" t="s">
        <v>284</v>
      </c>
      <c r="C283" s="357" t="s">
        <v>491</v>
      </c>
      <c r="D283" s="356" t="s">
        <v>490</v>
      </c>
      <c r="E283" s="364">
        <v>200000</v>
      </c>
      <c r="F283" s="353" t="s">
        <v>1</v>
      </c>
      <c r="G283" s="358"/>
      <c r="H283" s="365">
        <v>1347108.53</v>
      </c>
      <c r="I283" s="339"/>
      <c r="J283" s="343" t="s">
        <v>604</v>
      </c>
    </row>
    <row r="284" spans="1:11" ht="51.75" customHeight="1" x14ac:dyDescent="0.25">
      <c r="A284" s="253" t="s">
        <v>72</v>
      </c>
      <c r="B284" s="267" t="s">
        <v>109</v>
      </c>
      <c r="C284" s="36" t="s">
        <v>238</v>
      </c>
      <c r="D284" s="267" t="s">
        <v>109</v>
      </c>
      <c r="E284" s="564">
        <v>800000</v>
      </c>
      <c r="F284" s="353" t="s">
        <v>5</v>
      </c>
      <c r="G284" s="107"/>
      <c r="H284" s="522">
        <v>3600000</v>
      </c>
      <c r="I284" s="347"/>
      <c r="J284" s="343" t="s">
        <v>547</v>
      </c>
    </row>
    <row r="285" spans="1:11" ht="51.75" customHeight="1" x14ac:dyDescent="0.25">
      <c r="A285" s="253" t="s">
        <v>72</v>
      </c>
      <c r="B285" s="267" t="s">
        <v>109</v>
      </c>
      <c r="C285" s="280" t="s">
        <v>607</v>
      </c>
      <c r="D285" s="260" t="s">
        <v>109</v>
      </c>
      <c r="E285" s="296">
        <v>1800000</v>
      </c>
      <c r="F285" s="353" t="s">
        <v>2</v>
      </c>
      <c r="G285" s="107"/>
      <c r="H285" s="522">
        <v>3600000</v>
      </c>
      <c r="I285" s="347"/>
      <c r="J285" s="354" t="s">
        <v>619</v>
      </c>
    </row>
    <row r="286" spans="1:11" x14ac:dyDescent="0.25">
      <c r="A286" s="41"/>
      <c r="B286" s="260"/>
      <c r="C286" s="264" t="s">
        <v>229</v>
      </c>
      <c r="D286" s="260"/>
      <c r="E286" s="296"/>
      <c r="F286" s="381"/>
      <c r="G286" s="265">
        <f>SUM(E245:E285)</f>
        <v>18014774.960000001</v>
      </c>
      <c r="H286" s="597"/>
      <c r="I286" s="345"/>
      <c r="J286" s="343"/>
    </row>
    <row r="287" spans="1:11" x14ac:dyDescent="0.25">
      <c r="A287" s="530"/>
      <c r="B287" s="490"/>
      <c r="C287" s="531"/>
      <c r="D287" s="490"/>
      <c r="E287" s="552"/>
      <c r="F287" s="492"/>
    </row>
    <row r="288" spans="1:11" ht="15.75" x14ac:dyDescent="0.25">
      <c r="A288" s="532" t="s">
        <v>262</v>
      </c>
      <c r="B288" s="490"/>
      <c r="C288" s="491"/>
      <c r="D288" s="490"/>
      <c r="E288" s="552"/>
      <c r="F288" s="492"/>
    </row>
    <row r="289" spans="1:11" x14ac:dyDescent="0.25">
      <c r="A289" s="636" t="s">
        <v>263</v>
      </c>
      <c r="B289" s="636"/>
      <c r="C289" s="636"/>
      <c r="D289" s="636"/>
      <c r="E289" s="636"/>
      <c r="F289" s="636"/>
      <c r="G289" s="636"/>
      <c r="H289" s="636"/>
      <c r="I289" s="636"/>
    </row>
    <row r="290" spans="1:11" x14ac:dyDescent="0.25">
      <c r="A290" s="533"/>
      <c r="B290" s="534"/>
      <c r="C290" s="535"/>
      <c r="D290" s="536"/>
      <c r="E290" s="590"/>
      <c r="F290" s="492"/>
      <c r="K290" s="233"/>
    </row>
    <row r="291" spans="1:11" x14ac:dyDescent="0.25">
      <c r="A291" s="537"/>
      <c r="B291" s="490"/>
      <c r="C291" s="491"/>
      <c r="D291" s="492"/>
      <c r="E291" s="552"/>
    </row>
  </sheetData>
  <autoFilter ref="A4:K82" xr:uid="{63BFD5CF-9283-4962-BBA1-F836E2F6894E}"/>
  <mergeCells count="1">
    <mergeCell ref="A289:I289"/>
  </mergeCells>
  <dataValidations count="2">
    <dataValidation type="list" allowBlank="1" showInputMessage="1" showErrorMessage="1" sqref="F5 F287 F9" xr:uid="{F96474D9-79D0-48F6-ACFF-637BFE05F3CF}">
      <formula1>#REF!</formula1>
    </dataValidation>
    <dataValidation type="list" allowBlank="1" showInputMessage="1" showErrorMessage="1" sqref="F6:F8 F193:F204 F268:F269 F156:F164 F206:F228 F275 F109:F154 F186:F191 F271:F272 F233:F244 F10:F107 F247:F263 F283:F286 F167:F183" xr:uid="{1157CF8E-BE13-4E2D-9F5F-8ED00DDB2BC7}">
      <formula1>#REF!</formula1>
    </dataValidation>
  </dataValidations>
  <pageMargins left="0.7" right="0.7" top="0.75" bottom="0.75" header="0.3" footer="0.3"/>
  <pageSetup paperSize="9" scale="51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F5C1E019-0664-4F93-8CA8-5FDFB650E21D}">
          <x14:formula1>
            <xm:f>opatrenia!$A$1:$A$40</xm:f>
          </x14:formula1>
          <xm:sqref>A132:A134 A146 A106:A130 A268:A269 A139:A143 A191:A225 A227:A228 A102 A271:A277 A5:A100 A233:A263 A282:A287 A157:A189</xm:sqref>
        </x14:dataValidation>
        <x14:dataValidation type="list" allowBlank="1" showInputMessage="1" showErrorMessage="1" xr:uid="{D56F5967-D9A7-42A8-8466-0D8549CFF23B}">
          <x14:formula1>
            <xm:f>územie!$A$1:$A$8</xm:f>
          </x14:formula1>
          <xm:sqref>C290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8"/>
  <sheetViews>
    <sheetView workbookViewId="0">
      <selection activeCell="I16" sqref="I16"/>
    </sheetView>
  </sheetViews>
  <sheetFormatPr defaultRowHeight="15" x14ac:dyDescent="0.25"/>
  <cols>
    <col min="1" max="1" width="35" bestFit="1" customWidth="1"/>
  </cols>
  <sheetData>
    <row r="1" spans="1:1" x14ac:dyDescent="0.25">
      <c r="A1" s="1" t="s">
        <v>12</v>
      </c>
    </row>
    <row r="2" spans="1:1" x14ac:dyDescent="0.25">
      <c r="A2" s="1" t="s">
        <v>13</v>
      </c>
    </row>
    <row r="3" spans="1:1" x14ac:dyDescent="0.25">
      <c r="A3" s="1" t="s">
        <v>20</v>
      </c>
    </row>
    <row r="4" spans="1:1" x14ac:dyDescent="0.25">
      <c r="A4" s="1" t="s">
        <v>14</v>
      </c>
    </row>
    <row r="5" spans="1:1" x14ac:dyDescent="0.25">
      <c r="A5" s="1" t="s">
        <v>21</v>
      </c>
    </row>
    <row r="6" spans="1:1" x14ac:dyDescent="0.25">
      <c r="A6" s="1" t="s">
        <v>22</v>
      </c>
    </row>
    <row r="7" spans="1:1" x14ac:dyDescent="0.25">
      <c r="A7" s="1" t="s">
        <v>23</v>
      </c>
    </row>
    <row r="8" spans="1:1" x14ac:dyDescent="0.25">
      <c r="A8" s="1" t="s">
        <v>15</v>
      </c>
    </row>
    <row r="9" spans="1:1" x14ac:dyDescent="0.25">
      <c r="A9" s="1" t="s">
        <v>24</v>
      </c>
    </row>
    <row r="10" spans="1:1" x14ac:dyDescent="0.25">
      <c r="A10" s="1" t="s">
        <v>25</v>
      </c>
    </row>
    <row r="11" spans="1:1" x14ac:dyDescent="0.25">
      <c r="A11" s="1" t="s">
        <v>16</v>
      </c>
    </row>
    <row r="12" spans="1:1" x14ac:dyDescent="0.25">
      <c r="A12" s="1" t="s">
        <v>26</v>
      </c>
    </row>
    <row r="13" spans="1:1" x14ac:dyDescent="0.25">
      <c r="A13" s="1" t="s">
        <v>27</v>
      </c>
    </row>
    <row r="14" spans="1:1" x14ac:dyDescent="0.25">
      <c r="A14" s="1" t="s">
        <v>28</v>
      </c>
    </row>
    <row r="15" spans="1:1" x14ac:dyDescent="0.25">
      <c r="A15" s="1" t="s">
        <v>17</v>
      </c>
    </row>
    <row r="16" spans="1:1" x14ac:dyDescent="0.25">
      <c r="A16" s="1" t="s">
        <v>18</v>
      </c>
    </row>
    <row r="17" spans="1:1" x14ac:dyDescent="0.25">
      <c r="A17" s="1" t="s">
        <v>29</v>
      </c>
    </row>
    <row r="18" spans="1:1" x14ac:dyDescent="0.25">
      <c r="A18" s="1" t="s">
        <v>19</v>
      </c>
    </row>
  </sheetData>
  <sortState xmlns:xlrd2="http://schemas.microsoft.com/office/spreadsheetml/2017/richdata2" ref="A1:A18">
    <sortCondition ref="A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0"/>
  <sheetViews>
    <sheetView workbookViewId="0">
      <selection activeCell="B15" sqref="B15"/>
    </sheetView>
  </sheetViews>
  <sheetFormatPr defaultRowHeight="15" x14ac:dyDescent="0.25"/>
  <cols>
    <col min="1" max="1" width="9.140625" style="5"/>
    <col min="2" max="2" width="255.7109375" bestFit="1" customWidth="1"/>
  </cols>
  <sheetData>
    <row r="1" spans="1:2" x14ac:dyDescent="0.25">
      <c r="A1" s="6" t="s">
        <v>73</v>
      </c>
      <c r="B1" s="3" t="s">
        <v>30</v>
      </c>
    </row>
    <row r="2" spans="1:2" x14ac:dyDescent="0.25">
      <c r="A2" s="6" t="s">
        <v>74</v>
      </c>
      <c r="B2" s="3" t="s">
        <v>31</v>
      </c>
    </row>
    <row r="3" spans="1:2" x14ac:dyDescent="0.25">
      <c r="A3" s="6" t="s">
        <v>75</v>
      </c>
      <c r="B3" s="3" t="s">
        <v>32</v>
      </c>
    </row>
    <row r="4" spans="1:2" x14ac:dyDescent="0.25">
      <c r="A4" s="7" t="s">
        <v>76</v>
      </c>
      <c r="B4" s="4" t="s">
        <v>33</v>
      </c>
    </row>
    <row r="5" spans="1:2" x14ac:dyDescent="0.25">
      <c r="A5" s="6" t="s">
        <v>77</v>
      </c>
      <c r="B5" s="3" t="s">
        <v>34</v>
      </c>
    </row>
    <row r="6" spans="1:2" x14ac:dyDescent="0.25">
      <c r="A6" s="6" t="s">
        <v>78</v>
      </c>
      <c r="B6" s="3" t="s">
        <v>35</v>
      </c>
    </row>
    <row r="7" spans="1:2" x14ac:dyDescent="0.25">
      <c r="A7" s="6" t="s">
        <v>79</v>
      </c>
      <c r="B7" s="3" t="s">
        <v>36</v>
      </c>
    </row>
    <row r="8" spans="1:2" x14ac:dyDescent="0.25">
      <c r="A8" s="6" t="s">
        <v>80</v>
      </c>
      <c r="B8" s="3" t="s">
        <v>37</v>
      </c>
    </row>
    <row r="9" spans="1:2" x14ac:dyDescent="0.25">
      <c r="A9" s="6" t="s">
        <v>81</v>
      </c>
      <c r="B9" s="3" t="s">
        <v>38</v>
      </c>
    </row>
    <row r="10" spans="1:2" x14ac:dyDescent="0.25">
      <c r="A10" s="6" t="s">
        <v>82</v>
      </c>
      <c r="B10" s="3" t="s">
        <v>39</v>
      </c>
    </row>
    <row r="11" spans="1:2" x14ac:dyDescent="0.25">
      <c r="A11" s="6" t="s">
        <v>83</v>
      </c>
      <c r="B11" s="3" t="s">
        <v>40</v>
      </c>
    </row>
    <row r="12" spans="1:2" x14ac:dyDescent="0.25">
      <c r="A12" s="6" t="s">
        <v>84</v>
      </c>
      <c r="B12" s="3" t="s">
        <v>41</v>
      </c>
    </row>
    <row r="13" spans="1:2" x14ac:dyDescent="0.25">
      <c r="A13" s="6" t="s">
        <v>85</v>
      </c>
      <c r="B13" s="3" t="s">
        <v>42</v>
      </c>
    </row>
    <row r="14" spans="1:2" x14ac:dyDescent="0.25">
      <c r="A14" s="6" t="s">
        <v>86</v>
      </c>
      <c r="B14" s="3" t="s">
        <v>43</v>
      </c>
    </row>
    <row r="15" spans="1:2" x14ac:dyDescent="0.25">
      <c r="A15" s="6" t="s">
        <v>87</v>
      </c>
      <c r="B15" s="3" t="s">
        <v>44</v>
      </c>
    </row>
    <row r="16" spans="1:2" x14ac:dyDescent="0.25">
      <c r="A16" s="6" t="s">
        <v>88</v>
      </c>
      <c r="B16" s="3" t="s">
        <v>45</v>
      </c>
    </row>
    <row r="17" spans="1:2" x14ac:dyDescent="0.25">
      <c r="A17" s="6" t="s">
        <v>89</v>
      </c>
      <c r="B17" s="3" t="s">
        <v>46</v>
      </c>
    </row>
    <row r="18" spans="1:2" x14ac:dyDescent="0.25">
      <c r="A18" s="7" t="s">
        <v>90</v>
      </c>
      <c r="B18" s="4" t="s">
        <v>47</v>
      </c>
    </row>
    <row r="19" spans="1:2" x14ac:dyDescent="0.25">
      <c r="A19" s="6" t="s">
        <v>91</v>
      </c>
      <c r="B19" s="3" t="s">
        <v>48</v>
      </c>
    </row>
    <row r="20" spans="1:2" x14ac:dyDescent="0.25">
      <c r="A20" s="7" t="s">
        <v>92</v>
      </c>
      <c r="B20" s="4" t="s">
        <v>49</v>
      </c>
    </row>
    <row r="21" spans="1:2" x14ac:dyDescent="0.25">
      <c r="A21" s="6" t="s">
        <v>93</v>
      </c>
      <c r="B21" s="3" t="s">
        <v>50</v>
      </c>
    </row>
    <row r="22" spans="1:2" x14ac:dyDescent="0.25">
      <c r="A22" s="6" t="s">
        <v>94</v>
      </c>
      <c r="B22" s="3" t="s">
        <v>51</v>
      </c>
    </row>
    <row r="23" spans="1:2" x14ac:dyDescent="0.25">
      <c r="A23" s="6" t="s">
        <v>52</v>
      </c>
      <c r="B23" s="3" t="s">
        <v>53</v>
      </c>
    </row>
    <row r="24" spans="1:2" x14ac:dyDescent="0.25">
      <c r="A24" s="6" t="s">
        <v>54</v>
      </c>
      <c r="B24" s="3" t="s">
        <v>55</v>
      </c>
    </row>
    <row r="25" spans="1:2" x14ac:dyDescent="0.25">
      <c r="A25" s="6" t="s">
        <v>56</v>
      </c>
      <c r="B25" s="3" t="s">
        <v>57</v>
      </c>
    </row>
    <row r="26" spans="1:2" x14ac:dyDescent="0.25">
      <c r="A26" s="6" t="s">
        <v>58</v>
      </c>
      <c r="B26" s="3" t="s">
        <v>59</v>
      </c>
    </row>
    <row r="27" spans="1:2" x14ac:dyDescent="0.25">
      <c r="A27" s="6" t="s">
        <v>58</v>
      </c>
      <c r="B27" s="3" t="s">
        <v>60</v>
      </c>
    </row>
    <row r="28" spans="1:2" x14ac:dyDescent="0.25">
      <c r="A28" s="6" t="s">
        <v>95</v>
      </c>
      <c r="B28" s="3" t="s">
        <v>61</v>
      </c>
    </row>
    <row r="29" spans="1:2" x14ac:dyDescent="0.25">
      <c r="A29" s="6" t="s">
        <v>96</v>
      </c>
      <c r="B29" s="3" t="s">
        <v>62</v>
      </c>
    </row>
    <row r="30" spans="1:2" x14ac:dyDescent="0.25">
      <c r="A30" s="6" t="s">
        <v>97</v>
      </c>
      <c r="B30" s="3" t="s">
        <v>63</v>
      </c>
    </row>
    <row r="31" spans="1:2" x14ac:dyDescent="0.25">
      <c r="A31" s="6" t="s">
        <v>98</v>
      </c>
      <c r="B31" s="3" t="s">
        <v>64</v>
      </c>
    </row>
    <row r="32" spans="1:2" x14ac:dyDescent="0.25">
      <c r="A32" s="6" t="s">
        <v>65</v>
      </c>
      <c r="B32" s="3" t="s">
        <v>66</v>
      </c>
    </row>
    <row r="33" spans="1:2" x14ac:dyDescent="0.25">
      <c r="A33" s="6" t="s">
        <v>67</v>
      </c>
      <c r="B33" s="3" t="s">
        <v>68</v>
      </c>
    </row>
    <row r="34" spans="1:2" x14ac:dyDescent="0.25">
      <c r="A34" s="7" t="s">
        <v>99</v>
      </c>
      <c r="B34" s="4" t="s">
        <v>69</v>
      </c>
    </row>
    <row r="35" spans="1:2" x14ac:dyDescent="0.25">
      <c r="A35" s="6" t="s">
        <v>100</v>
      </c>
      <c r="B35" s="3" t="s">
        <v>61</v>
      </c>
    </row>
    <row r="36" spans="1:2" x14ac:dyDescent="0.25">
      <c r="A36" s="6" t="s">
        <v>101</v>
      </c>
      <c r="B36" s="3" t="s">
        <v>62</v>
      </c>
    </row>
    <row r="37" spans="1:2" x14ac:dyDescent="0.25">
      <c r="A37" s="6" t="s">
        <v>102</v>
      </c>
      <c r="B37" s="3" t="s">
        <v>63</v>
      </c>
    </row>
    <row r="38" spans="1:2" x14ac:dyDescent="0.25">
      <c r="A38" s="6" t="s">
        <v>103</v>
      </c>
      <c r="B38" s="3" t="s">
        <v>64</v>
      </c>
    </row>
    <row r="39" spans="1:2" x14ac:dyDescent="0.25">
      <c r="A39" s="6" t="s">
        <v>70</v>
      </c>
      <c r="B39" s="3" t="s">
        <v>71</v>
      </c>
    </row>
    <row r="40" spans="1:2" x14ac:dyDescent="0.25">
      <c r="A40" s="6" t="s">
        <v>72</v>
      </c>
      <c r="B40" s="3" t="s">
        <v>68</v>
      </c>
    </row>
  </sheetData>
  <sheetProtection algorithmName="SHA-512" hashValue="vyfUIzBnk0vpUp0uYxg+bdBQd17QbCnIdP4KOUsryJF2ytTsnsg1EG8+6S2bRxSw3WaLDZskipfzwNPkHYNgig==" saltValue="0VBpmY009u61NcYfsmSGAA==" spinCount="100000" sheet="1" objects="1" scenarios="1" selectLockedCells="1" selectUnlockedCell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8"/>
  <sheetViews>
    <sheetView workbookViewId="0">
      <selection activeCell="D17" sqref="D17"/>
    </sheetView>
  </sheetViews>
  <sheetFormatPr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  <row r="3" spans="1:1" x14ac:dyDescent="0.25">
      <c r="A3" t="s">
        <v>106</v>
      </c>
    </row>
    <row r="4" spans="1:1" x14ac:dyDescent="0.25">
      <c r="A4" t="s">
        <v>107</v>
      </c>
    </row>
    <row r="5" spans="1:1" x14ac:dyDescent="0.25">
      <c r="A5" t="s">
        <v>108</v>
      </c>
    </row>
    <row r="6" spans="1:1" x14ac:dyDescent="0.25">
      <c r="A6" t="s">
        <v>109</v>
      </c>
    </row>
    <row r="7" spans="1:1" x14ac:dyDescent="0.25">
      <c r="A7" t="s">
        <v>110</v>
      </c>
    </row>
    <row r="8" spans="1:1" x14ac:dyDescent="0.25">
      <c r="A8" t="s">
        <v>111</v>
      </c>
    </row>
  </sheetData>
  <sheetProtection algorithmName="SHA-512" hashValue="OKJx6gd/mzCCDDzjmMspCpmaUojAy1TNN/gXrQhDf6rcZPwDKTqTnVDlRgi/UiyVRn8lXH8xm5GNrLld+/IHsw==" saltValue="OJzVI2Cw6x5FJ26st50w7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6</vt:i4>
      </vt:variant>
    </vt:vector>
  </HeadingPairs>
  <TitlesOfParts>
    <vt:vector size="6" baseType="lpstr">
      <vt:lpstr>Zasobnik RP 28.9.23</vt:lpstr>
      <vt:lpstr>ZasobnikAKTUALIZACIA8.4.24</vt:lpstr>
      <vt:lpstr>ZasobnikAKTUALIZACIA 10.7.24</vt:lpstr>
      <vt:lpstr>zoznam UMR</vt:lpstr>
      <vt:lpstr>opatrenia</vt:lpstr>
      <vt:lpstr>územie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hagovska</dc:creator>
  <cp:lastModifiedBy>Kotrhová Silvia</cp:lastModifiedBy>
  <cp:lastPrinted>2024-06-21T08:12:15Z</cp:lastPrinted>
  <dcterms:created xsi:type="dcterms:W3CDTF">2023-06-20T09:57:19Z</dcterms:created>
  <dcterms:modified xsi:type="dcterms:W3CDTF">2024-07-12T04:52:19Z</dcterms:modified>
</cp:coreProperties>
</file>